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/>
  <bookViews>
    <workbookView xWindow="-15" yWindow="-15" windowWidth="7500" windowHeight="8100" tabRatio="973" activeTab="3"/>
  </bookViews>
  <sheets>
    <sheet name="INDICE" sheetId="4" r:id="rId1"/>
    <sheet name="EMP-TRA-REM" sheetId="8" r:id="rId2"/>
    <sheet name="TRAB PROT Y EMP " sheetId="28" r:id="rId3"/>
    <sheet name="ACC Y DIAS PERD" sheetId="29" r:id="rId4"/>
    <sheet name="ACC por SEXO" sheetId="35" r:id="rId5"/>
    <sheet name="DIAS PERD por SEXO" sheetId="36" r:id="rId6"/>
    <sheet name="SUBSIDIOS" sheetId="9" r:id="rId7"/>
    <sheet name="N°PENS AT" sheetId="30" r:id="rId8"/>
    <sheet name="MONTO PENS-AT" sheetId="10" r:id="rId9"/>
    <sheet name="INDEMNIZ" sheetId="11" r:id="rId10"/>
    <sheet name="EMP-TRA-PEN-CCAF" sheetId="12" r:id="rId11"/>
    <sheet name="TRAB-CCAF-SEXO" sheetId="37" r:id="rId12"/>
    <sheet name="PENS-CCAF-SEXO" sheetId="38" r:id="rId13"/>
    <sheet name="TASAS-INTERES" sheetId="13" r:id="rId14"/>
    <sheet name="N°CREDITOS" sheetId="14" r:id="rId15"/>
    <sheet name="MONTO CREDITOS" sheetId="34" r:id="rId16"/>
    <sheet name="COT-SIL-CCAF" sheetId="15" r:id="rId17"/>
    <sheet name="SIL-CUR-CCAF" sheetId="25" r:id="rId18"/>
    <sheet name="INI-MAT" sheetId="50" r:id="rId19"/>
    <sheet name="DIAS-MAT" sheetId="51" r:id="rId20"/>
    <sheet name="GASTO-MAT" sheetId="52" r:id="rId21"/>
    <sheet name="NºAFAM" sheetId="53" r:id="rId22"/>
    <sheet name="GASTO-AFAM" sheetId="54" r:id="rId23"/>
    <sheet name="SUF" sheetId="55" r:id="rId24"/>
    <sheet name="SUF COMU" sheetId="56" r:id="rId25"/>
    <sheet name="SDM" sheetId="57" r:id="rId26"/>
    <sheet name="BODAS DE ORO" sheetId="58" r:id="rId27"/>
    <sheet name="CESANTIA" sheetId="59" r:id="rId28"/>
  </sheets>
  <externalReferences>
    <externalReference r:id="rId29"/>
  </externalReferences>
  <definedNames>
    <definedName name="AÑO_2008" localSheetId="18">#REF!</definedName>
    <definedName name="AÑO_2008">'N°PENS AT'!$A$24</definedName>
    <definedName name="_xlnm.Print_Area" localSheetId="3">'ACC Y DIAS PERD'!$B$2:$N$40</definedName>
    <definedName name="_xlnm.Print_Area" localSheetId="27">CESANTIA!$B$2:$N$36</definedName>
    <definedName name="_xlnm.Print_Area" localSheetId="16">'COT-SIL-CCAF'!$B$2:$O$11</definedName>
    <definedName name="_xlnm.Print_Area" localSheetId="19">'DIAS-MAT'!$B$2:$O$32</definedName>
    <definedName name="_xlnm.Print_Area" localSheetId="10">'EMP-TRA-PEN-CCAF'!$B$2:$O$44</definedName>
    <definedName name="_xlnm.Print_Area" localSheetId="1">'EMP-TRA-REM'!$B$2:$O$45</definedName>
    <definedName name="_xlnm.Print_Area" localSheetId="22">'GASTO-AFAM'!$B$1:$O$140</definedName>
    <definedName name="_xlnm.Print_Area" localSheetId="20">'GASTO-MAT'!$B$3:$J$36</definedName>
    <definedName name="_xlnm.Print_Area" localSheetId="9">INDEMNIZ!$B$2:$O$56</definedName>
    <definedName name="_xlnm.Print_Area" localSheetId="0">INDICE!$C$3:$D$80</definedName>
    <definedName name="_xlnm.Print_Area" localSheetId="18">'INI-MAT'!$B$2:$O$34</definedName>
    <definedName name="_xlnm.Print_Area" localSheetId="15">'MONTO CREDITOS'!$B$3:$O$37</definedName>
    <definedName name="_xlnm.Print_Area" localSheetId="8">'MONTO PENS-AT'!$A$26:$O$64</definedName>
    <definedName name="_xlnm.Print_Area" localSheetId="14">N°CREDITOS!$B$3:$O$51</definedName>
    <definedName name="_xlnm.Print_Area" localSheetId="7">'N°PENS AT'!$A$22:$N$57</definedName>
    <definedName name="_xlnm.Print_Area" localSheetId="21">NºAFAM!$B$112:$K$169</definedName>
    <definedName name="_xlnm.Print_Area" localSheetId="12">'PENS-CCAF-SEXO'!$A$1:$N$34</definedName>
    <definedName name="_xlnm.Print_Area" localSheetId="25">SDM!$A$2:$K$41</definedName>
    <definedName name="_xlnm.Print_Area" localSheetId="17">'SIL-CUR-CCAF'!$B$2:$O$40</definedName>
    <definedName name="_xlnm.Print_Area" localSheetId="6">SUBSIDIOS!$B$2:$O$86</definedName>
    <definedName name="_xlnm.Print_Area" localSheetId="23">SUF!$B$2:$O$13</definedName>
    <definedName name="_xlnm.Print_Area" localSheetId="13">'TASAS-INTERES'!$B$2:$S$35</definedName>
    <definedName name="_xlnm.Print_Area" localSheetId="2">'TRAB PROT Y EMP '!$B$2:$L$54</definedName>
    <definedName name="_xlnm.Print_Area" localSheetId="11">'TRAB-CCAF-SEXO'!$A$1:$N$34</definedName>
    <definedName name="Enero" localSheetId="18">#REF!</definedName>
    <definedName name="Enero">'N°PENS AT'!$B$4</definedName>
    <definedName name="GASTO_EN_ASIGNACIONES_FAMILIARES__PAGADAS__AÑO_2005">#REF!</definedName>
    <definedName name="GASTO_EN_SUBSIDIOS_MATERNALES_PAGADOS_POR_EL_F.U.P.F._AÑO_2005">#REF!</definedName>
    <definedName name="MONTO__DE__PENSIONES_EMITIDAS_POR_TIPO_DE_PENSION_E_INSTITUCIONES" localSheetId="18">#REF!</definedName>
    <definedName name="MONTO__DE__PENSIONES_EMITIDAS_POR_TIPO_DE_PENSION_E_INSTITUCIONES">#REF!</definedName>
    <definedName name="MONTO__DE_PENSIONES_ASISTENCIALES_EMITIDAS_SEGÚN_TIPO_DE_PENSION" localSheetId="18">#REF!</definedName>
    <definedName name="MONTO__DE_PENSIONES_ASISTENCIALES_EMITIDAS_SEGÚN_TIPO_DE_PENSION">#REF!</definedName>
    <definedName name="MONTO_DE_BONOS_DE_RECONOCIMIENTO_PAGADOS_SEGUN_MES_Y__EX_CAJAS_DE_PREVISIÓN" localSheetId="18">#REF!</definedName>
    <definedName name="MONTO_DE_BONOS_DE_RECONOCIMIENTO_PAGADOS_SEGUN_MES_Y__EX_CAJAS_DE_PREVISIÓN">#REF!</definedName>
    <definedName name="MONTO_DE_INDEMNIZACIONES_POR_ACCIDENTES_DEL_TRABAJO" localSheetId="18">#REF!</definedName>
    <definedName name="MONTO_DE_INDEMNIZACIONES_POR_ACCIDENTES_DEL_TRABAJO">INDEMNIZ!$B$29</definedName>
    <definedName name="MONTO_DE_LOS_CREDITOS_SOCIALES_OTORGADOS_POR_EL_SISTEMA_C.C.A.F." localSheetId="18">#REF!</definedName>
    <definedName name="MONTO_DE_LOS_CREDITOS_SOCIALES_OTORGADOS_POR_EL_SISTEMA_C.C.A.F.">N°CREDITOS!$B$15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EMITIDO_EN_SUBSIDIOS_POR_DISCAPACIDAD_MENTAL__SEGÚN_REGIONES">#REF!</definedName>
    <definedName name="MONTO_PAGADO_EN_SUBSIDIOS_DE_CESANTIA_PAGADOS_POR_EL_F.U.P.F.">#REF!</definedName>
    <definedName name="MONTO_PAGADO_EN_SUBSIDIOS_DE_ORIGEN_COMUN__POR_LAS_C.C.A.F." localSheetId="18">#REF!</definedName>
    <definedName name="MONTO_PAGADO_EN_SUBSIDIOS_DE_ORIGEN_COMUN__POR_LAS_C.C.A.F.">'SIL-CUR-CCAF'!$B$29</definedName>
    <definedName name="MONTO_PASIS_POR_REGIONES" localSheetId="18">#REF!</definedName>
    <definedName name="MONTO_PASIS_POR_REGIONES">#REF!</definedName>
    <definedName name="MONTO_TOTAL_DE_CREDITOS_DE_CONSUMO_OTORGADOS_POR_EL_SISTEMA_C.C.A.F." localSheetId="18">#REF!</definedName>
    <definedName name="MONTO_TOTAL_DE_CREDITOS_DE_CONSUMO_OTORGADOS_POR_EL_SISTEMA_C.C.A.F.">'MONTO CREDITOS'!$B$3</definedName>
    <definedName name="MONTO_TOTAL_DE_SUBSIDIOS_PAGADOS_POR_ACCIDENTES_DEL_TRABAJO" localSheetId="18">#REF!</definedName>
    <definedName name="MONTO_TOTAL_DE_SUBSIDIOS_PAGADOS_POR_ACCIDENTES_DEL_TRABAJO">SUBSIDIOS!$B$60</definedName>
    <definedName name="MONTOPASISREGIONES">#REF!</definedName>
    <definedName name="MONTOS_EN_CREDITOS_HIPOTECARIOS_OTORGADOS_POR_EL_SISTEMA_C.C.A.F." localSheetId="18">#REF!</definedName>
    <definedName name="MONTOS_EN_CREDITOS_HIPOTECARIOS_OTORGADOS_POR_EL_SISTEMA_C.C.A.F.">N°CREDITOS!$B$40:$E$40</definedName>
    <definedName name="MONTOS_TOTALES_DE__PENSIONES_VIGENTES_DE_LA_LEY_N_16.744_SEGÚN_TIPO_DE_PENSION" localSheetId="18">#REF!</definedName>
    <definedName name="MONTOS_TOTALES_DE__PENSIONES_VIGENTES_DE_LA_LEY_N_16.744_SEGÚN_TIPO_DE_PENSION">'MONTO PENS-AT'!$B$26</definedName>
    <definedName name="MONTOS_TOTALES_DE_PENSIONES_DE_LA_LEY_N_16.744" localSheetId="18">#REF!</definedName>
    <definedName name="MONTOS_TOTALES_DE_PENSIONES_DE_LA_LEY_N_16.744">'MONTO PENS-AT'!$B$2</definedName>
    <definedName name="N__DE_SUBSIDIOS_INICIADOS_SISTEMA_DE_SUBSIDIOS_MATERNALES_AÑO_2005" localSheetId="18">'INI-MAT'!$B$2</definedName>
    <definedName name="N__DE_SUBSIDIOS_INICIADOS_SISTEMA_DE_SUBSIDIOS_MATERNALES_AÑO_2005">#REF!</definedName>
    <definedName name="nnnnn">#REF!</definedName>
    <definedName name="NUMERO__DE_ASIGNACIONES_FAMILIARES__PAGADAS_SEGÚN_INSTITUCIONES">#REF!</definedName>
    <definedName name="NUMERO__DE_EMPRESAS_ADHERENTES" localSheetId="18">#REF!</definedName>
    <definedName name="NUMERO__DE_EMPRESAS_ADHERENTES">'TRAB PROT Y EMP '!$B$16</definedName>
    <definedName name="NUMERO__DE_PENSIONES_ASISTENCIALES_EMITIDAS_SEGÚN_REGIONES" localSheetId="18">#REF!</definedName>
    <definedName name="NUMERO__DE_PENSIONES_ASISTENCIALES_EMITIDAS_SEGÚN_REGIONES">#REF!</definedName>
    <definedName name="NUMERO__DE_TRABAJADORES_PROTEGIDOS" localSheetId="18">#REF!</definedName>
    <definedName name="NUMERO__DE_TRABAJADORES_PROTEGIDOS">'TRAB PROT Y EMP '!$B$2</definedName>
    <definedName name="NÚMERO__DE_TRABAJADORES_PROTEGIDOS_POR_EL_SEGURO_DE_LA_LEY_N°_16.744__SEGÚN_SEXO" localSheetId="18">#REF!</definedName>
    <definedName name="NÚMERO__DE_TRABAJADORES_PROTEGIDOS_POR_EL_SEGURO_DE_LA_LEY_N°_16.744__SEGÚN_SEXO">'TRAB PROT Y EMP '!$B$31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 localSheetId="18">#REF!</definedName>
    <definedName name="NUMERO_DE_ACCIDENTES__SEGÚN_TIPO_DE_ACCIDENTE_Y_MUTUAL">'ACC Y DIAS PERD'!$B$2</definedName>
    <definedName name="NUMERO_DE_ACCIDENTES_Y_DE_ENFERMEDADES_PROFESIONALES_POR_SEXO" localSheetId="18">#REF!</definedName>
    <definedName name="NUMERO_DE_ACCIDENTES_Y_DE_ENFERMEDADES_PROFESIONALES_POR_SEXO">INDICE!$D$14</definedName>
    <definedName name="NÚMERO_DE_BONOS_DE_RECONOCIMIENTO_PAGADOS_SEGUN_MES_Y__EX_CAJAS_DE_PREVISION">#REF!</definedName>
    <definedName name="NUMERO_DE_CAUSANTES_DE_SUBSIDIO_FAMILIAR__SEGÚN_REGIONES">#REF!</definedName>
    <definedName name="NÚMERO_DE_COTIZANTES_PARA_PENSIONES_SEGÚN_EX_CAJAS_DE_PREVISIÓN" localSheetId="18">#REF!</definedName>
    <definedName name="NÚMERO_DE_COTIZANTES_PARA_PENSIONES_SEGÚN_EX_CAJAS_DE_PREVISIÓN">#REF!</definedName>
    <definedName name="NUMERO_DE_CREDITOS_HIPOTECARIOS_OTORGADOS_POR_EL_SISTEMA_CCAF" localSheetId="18">#REF!</definedName>
    <definedName name="NUMERO_DE_CREDITOS_HIPOTECARIOS_OTORGADOS_POR_EL_SISTEMA_CCAF">N°CREDITOS!$B$28</definedName>
    <definedName name="NUMERO_DE_CREDITOS_SOCIALES_OTORGADOS_POR_EL_SISTEMA_C.C.A.F." localSheetId="18">#REF!</definedName>
    <definedName name="NUMERO_DE_CREDITOS_SOCIALES_OTORGADOS_POR_EL_SISTEMA_C.C.A.F.">N°CREDITOS!$B$2</definedName>
    <definedName name="NÚMERO_DE_DÍAS_DE_SUBSIDIOS_PAGADOS_POR_ACCIDENTES_DEL_TRABAJO" localSheetId="18">#REF!</definedName>
    <definedName name="NÚMERO_DE_DÍAS_DE_SUBSIDIOS_PAGADOS_POR_ACCIDENTES_DEL_TRABAJO">SUBSIDIOS!$B$31</definedName>
    <definedName name="NUMERO_DE_DIAS_PAGADOS_EN_SUBSIDIOS_DE_ORIGEN_COMUN__POR_LAS_C.C.A.F." localSheetId="18">#REF!</definedName>
    <definedName name="NUMERO_DE_DIAS_PAGADOS_EN_SUBSIDIOS_DE_ORIGEN_COMUN__POR_LAS_C.C.A.F.">'SIL-CUR-CCAF'!$B$16</definedName>
    <definedName name="NUMERO_DE_DIAS_PAGADOS_POR_EL_SISTEMA_MATERNAL_AÑO_2005">#REF!</definedName>
    <definedName name="NUMERO_DE_DIAS_PERDIDOS__POR_ACCIDENTES_DEL_TRABAJO_Y_DE_TRAYECTO__SEGÚN_TIPO_DE_ACCIDENTE_Y_MUTUAL" localSheetId="18">#REF!</definedName>
    <definedName name="NUMERO_DE_DIAS_PERDIDOS__POR_ACCIDENTES_DEL_TRABAJO_Y_DE_TRAYECTO__SEGÚN_TIPO_DE_ACCIDENTE_Y_MUTUAL">'ACC Y DIAS PERD'!$B$25</definedName>
    <definedName name="NUMERO_DE_EMPRESAS_AFILIADAS_A__C.C.A.F." localSheetId="18">#REF!</definedName>
    <definedName name="NUMERO_DE_EMPRESAS_AFILIADAS_A__C.C.A.F.">'EMP-TRA-PEN-CCAF'!$B$2</definedName>
    <definedName name="NÚMERO_DE_ENTIDADES_EMPLEADORAS_COTIZANTES" localSheetId="18">#REF!</definedName>
    <definedName name="NÚMERO_DE_ENTIDADES_EMPLEADORAS_COTIZANTES">'EMP-TRA-REM'!$B$2</definedName>
    <definedName name="NÚMERO_DE_INDEMNIZACIONES_POR_ACCIDENTES_DEL_TRABAJO" localSheetId="18">#REF!</definedName>
    <definedName name="NÚMERO_DE_INDEMNIZACIONES_POR_ACCIDENTES_DEL_TRABAJO">INDEMNIZ!$B$2</definedName>
    <definedName name="NUMERO_DE_NUEVOS_CUPOS_OTORGADOS_DE_PASIS">#REF!</definedName>
    <definedName name="NUMERO_DE_NUEVOS_CUPOS_OTORGADOS_DE_PASIS_POR_REGIONES">#REF!</definedName>
    <definedName name="NUMERO_DE_PENSIONADOS_AFILIADOS_A_C.C.A.F." localSheetId="18">#REF!</definedName>
    <definedName name="NUMERO_DE_PENSIONADOS_AFILIADOS_A_C.C.A.F.">'EMP-TRA-PEN-CCAF'!$B$24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 localSheetId="18">#REF!</definedName>
    <definedName name="NUMERO_DE_PENSIONES_VIGENTES_DE_LA_LEY_N_16.744_SEGÚN_ENTIDAD">'MONTO PENS-AT'!#REF!</definedName>
    <definedName name="NUMERO_DE_PENSIONES_VIGENTES_DE_LA_LEY_N_16.744_SEGÚN_TIPO_DE_PENSION" localSheetId="18">#REF!</definedName>
    <definedName name="NUMERO_DE_PENSIONES_VIGENTES_DE_LA_LEY_N_16.744_SEGÚN_TIPO_DE_PENSION">'N°PENS AT'!$A$22</definedName>
    <definedName name="NUMERO_DE_SUBSIDIOS_DE_CESANTIA_PAGADOS_POR_F.U.P.F.">#REF!</definedName>
    <definedName name="NUMERO_DE_SUBSIDIOS_FAMILIARES__SEGÚN_TIPO_DE_SUBSIDIO_Y_REGIONES">#REF!</definedName>
    <definedName name="NUMERO_DE_SUBSIDIOS_INICIADOS_DE_ORIGEN_COMUN_PAGADOS_POR_LAS_C.C.A.F." localSheetId="18">#REF!</definedName>
    <definedName name="NUMERO_DE_SUBSIDIOS_INICIADOS_DE_ORIGEN_COMUN_PAGADOS_POR_LAS_C.C.A.F.">'SIL-CUR-CCAF'!$B$2</definedName>
    <definedName name="NÚMERO_DE_SUBSIDIOS_INICIADOS_POR_ACCIDENTES_DEL_TRABAJO" localSheetId="18">#REF!</definedName>
    <definedName name="NÚMERO_DE_SUBSIDIOS_INICIADOS_POR_ACCIDENTES_DEL_TRABAJO">SUBSIDIOS!$B$2</definedName>
    <definedName name="NUMERO_DE_SUBSIDIOS_POR_DISCAPACIDAD_MENTAL__SEGÚN_REGIONES">#REF!</definedName>
    <definedName name="NUMERO_DE_TRABAJADORES_AFILIADOS__A__C.C.A.F." localSheetId="18">#REF!</definedName>
    <definedName name="NUMERO_DE_TRABAJADORES_AFILIADOS__A__C.C.A.F.">'EMP-TRA-PEN-CCAF'!$B$13</definedName>
    <definedName name="NUMERO_DE_TRABAJADORES_COTIZANTES_AL_REGIMEN_SIL__POR_C.C.A.F." localSheetId="18">#REF!</definedName>
    <definedName name="NUMERO_DE_TRABAJADORES_COTIZANTES_AL_REGIMEN_SIL__POR_C.C.A.F.">'COT-SIL-CCAF'!$B$2</definedName>
    <definedName name="NÚMERO_DE_TRABAJADORES_HOMBRES_AFILIADOS__A__C.C.A.F." localSheetId="18">#REF!</definedName>
    <definedName name="NÚMERO_DE_TRABAJADORES_HOMBRES_AFILIADOS__A__C.C.A.F.">'TRAB-CCAF-SEXO'!$A$13</definedName>
    <definedName name="NÚMERO_DE_TRABAJADORES_POR_LOS_QUE_SE_COTIZÓ" localSheetId="18">#REF!</definedName>
    <definedName name="NÚMERO_DE_TRABAJADORES_POR_LOS_QUE_SE_COTIZÓ">'EMP-TRA-REM'!$B$17</definedName>
    <definedName name="NUMERO_TOTAL_DE_AFILIADOS_A_C.C.A.F." localSheetId="18">#REF!</definedName>
    <definedName name="NUMERO_TOTAL_DE_AFILIADOS_A_C.C.A.F.">'EMP-TRA-PEN-CCAF'!$B$35</definedName>
    <definedName name="NÚMERO_TOTAL_DE_PENSIONADOS_AFILIADOS__A__C.C.A.F." localSheetId="18">#REF!</definedName>
    <definedName name="NÚMERO_TOTAL_DE_PENSIONADOS_AFILIADOS__A__C.C.A.F.">'PENS-CCAF-SEXO'!$A$1</definedName>
    <definedName name="NÚMERO_TOTAL_DE_TRABAJADORES_AFILIADOS__A__C.C.A.F._POR_SEXO" localSheetId="18">#REF!</definedName>
    <definedName name="NÚMERO_TOTAL_DE_TRABAJADORES_AFILIADOS__A__C.C.A.F._POR_SEXO">'TRAB-CCAF-SEXO'!$A$1</definedName>
    <definedName name="NUMERO_Y_MONTO_DE_PENSIONES_DE_LEYES_ESPECIALES_EMITIDAS">#REF!</definedName>
    <definedName name="REMUNERACIÓN_IMPONIBLE_DE_LOS_TRABAJADORES_POR_LOS_QUE_SE_COTIZÓ_A" localSheetId="18">#REF!</definedName>
    <definedName name="REMUNERACIÓN_IMPONIBLE_DE_LOS_TRABAJADORES_POR_LOS_QUE_SE_COTIZÓ_A">'EMP-TRA-REM'!$B$33</definedName>
    <definedName name="REMUNERACIONES_IMPONIBLES_PARA_PENSIONES__SEGUN_EX_CAJAS_DE_PREVISION">#REF!</definedName>
    <definedName name="ssssssssssssss">SUF!$B$2</definedName>
    <definedName name="SUBSIDIOS_FAMILIARES_EMITIDOS___BENEFICIARIOS__MONTO_Y_CAUSANTES_POR_TIPO">#REF!</definedName>
    <definedName name="TASAS_DE_INTERES_MENSUAL_PARA_OPERACIONES_NO_REAJUSTABLES_EN_MONEDA_NACIONAL" localSheetId="18">#REF!</definedName>
    <definedName name="TASAS_DE_INTERES_MENSUAL_PARA_OPERACIONES_NO_REAJUSTABLES_EN_MONEDA_NACIONAL">'TASAS-INTERES'!A1</definedName>
    <definedName name="Volver_al_Indice" localSheetId="18">#REF!</definedName>
    <definedName name="Volver_al_Indice">'N°PENS AT'!$B1048575</definedName>
  </definedNames>
  <calcPr calcId="145621"/>
</workbook>
</file>

<file path=xl/calcChain.xml><?xml version="1.0" encoding="utf-8"?>
<calcChain xmlns="http://schemas.openxmlformats.org/spreadsheetml/2006/main">
  <c r="O33" i="59" l="1"/>
  <c r="N31" i="59"/>
  <c r="N35" i="59" s="1"/>
  <c r="M31" i="59"/>
  <c r="M35" i="59" s="1"/>
  <c r="L31" i="59"/>
  <c r="L35" i="59" s="1"/>
  <c r="K31" i="59"/>
  <c r="K35" i="59" s="1"/>
  <c r="J31" i="59"/>
  <c r="J35" i="59" s="1"/>
  <c r="I31" i="59"/>
  <c r="I35" i="59" s="1"/>
  <c r="H31" i="59"/>
  <c r="H35" i="59" s="1"/>
  <c r="G31" i="59"/>
  <c r="G35" i="59" s="1"/>
  <c r="F31" i="59"/>
  <c r="F35" i="59" s="1"/>
  <c r="E31" i="59"/>
  <c r="E35" i="59" s="1"/>
  <c r="D31" i="59"/>
  <c r="D35" i="59" s="1"/>
  <c r="C31" i="59"/>
  <c r="C35" i="59" s="1"/>
  <c r="O29" i="59"/>
  <c r="O28" i="59"/>
  <c r="O27" i="59"/>
  <c r="O26" i="59"/>
  <c r="O25" i="59"/>
  <c r="O15" i="59"/>
  <c r="N13" i="59"/>
  <c r="N17" i="59" s="1"/>
  <c r="M13" i="59"/>
  <c r="M17" i="59" s="1"/>
  <c r="L13" i="59"/>
  <c r="L17" i="59" s="1"/>
  <c r="K13" i="59"/>
  <c r="K17" i="59" s="1"/>
  <c r="J13" i="59"/>
  <c r="J17" i="59" s="1"/>
  <c r="I13" i="59"/>
  <c r="I17" i="59" s="1"/>
  <c r="H13" i="59"/>
  <c r="H17" i="59" s="1"/>
  <c r="G13" i="59"/>
  <c r="G17" i="59" s="1"/>
  <c r="F13" i="59"/>
  <c r="F17" i="59" s="1"/>
  <c r="E13" i="59"/>
  <c r="E17" i="59" s="1"/>
  <c r="D13" i="59"/>
  <c r="D17" i="59" s="1"/>
  <c r="C13" i="59"/>
  <c r="C17" i="59" s="1"/>
  <c r="O11" i="59"/>
  <c r="O10" i="59"/>
  <c r="O9" i="59"/>
  <c r="O8" i="59"/>
  <c r="O7" i="59"/>
  <c r="H15" i="58"/>
  <c r="D15" i="58"/>
  <c r="M13" i="58"/>
  <c r="L13" i="58"/>
  <c r="K13" i="58"/>
  <c r="J13" i="58"/>
  <c r="I13" i="58"/>
  <c r="H13" i="58"/>
  <c r="H14" i="58" s="1"/>
  <c r="G13" i="58"/>
  <c r="F13" i="58"/>
  <c r="E13" i="58"/>
  <c r="D13" i="58"/>
  <c r="D14" i="58" s="1"/>
  <c r="C13" i="58"/>
  <c r="B13" i="58"/>
  <c r="N12" i="58"/>
  <c r="N11" i="58"/>
  <c r="N10" i="58"/>
  <c r="M9" i="58"/>
  <c r="L9" i="58"/>
  <c r="K9" i="58"/>
  <c r="J9" i="58"/>
  <c r="J15" i="58" s="1"/>
  <c r="I9" i="58"/>
  <c r="I15" i="58" s="1"/>
  <c r="I14" i="58" s="1"/>
  <c r="H9" i="58"/>
  <c r="G9" i="58"/>
  <c r="G15" i="58" s="1"/>
  <c r="F9" i="58"/>
  <c r="F15" i="58" s="1"/>
  <c r="E9" i="58"/>
  <c r="E15" i="58" s="1"/>
  <c r="E14" i="58" s="1"/>
  <c r="D9" i="58"/>
  <c r="C9" i="58"/>
  <c r="C15" i="58" s="1"/>
  <c r="B9" i="58"/>
  <c r="B15" i="58" s="1"/>
  <c r="N8" i="58"/>
  <c r="N7" i="58"/>
  <c r="N6" i="58"/>
  <c r="M5" i="58"/>
  <c r="L5" i="58"/>
  <c r="K5" i="58"/>
  <c r="J5" i="58"/>
  <c r="I5" i="58"/>
  <c r="H5" i="58"/>
  <c r="G5" i="58"/>
  <c r="F5" i="58"/>
  <c r="E5" i="58"/>
  <c r="D5" i="58"/>
  <c r="C5" i="58"/>
  <c r="B5" i="58"/>
  <c r="N5" i="58" s="1"/>
  <c r="M40" i="57"/>
  <c r="L40" i="57"/>
  <c r="K40" i="57"/>
  <c r="J40" i="57"/>
  <c r="I40" i="57"/>
  <c r="H40" i="57"/>
  <c r="G40" i="57"/>
  <c r="F40" i="57"/>
  <c r="E40" i="57"/>
  <c r="D40" i="57"/>
  <c r="C40" i="57"/>
  <c r="B40" i="57"/>
  <c r="N39" i="57"/>
  <c r="N38" i="57"/>
  <c r="N37" i="57"/>
  <c r="N36" i="57"/>
  <c r="N35" i="57"/>
  <c r="N34" i="57"/>
  <c r="N33" i="57"/>
  <c r="N32" i="57"/>
  <c r="N31" i="57"/>
  <c r="N30" i="57"/>
  <c r="N29" i="57"/>
  <c r="N28" i="57"/>
  <c r="N27" i="57"/>
  <c r="N26" i="57"/>
  <c r="N25" i="57"/>
  <c r="N40" i="57" s="1"/>
  <c r="M20" i="57"/>
  <c r="L20" i="57"/>
  <c r="K20" i="57"/>
  <c r="J20" i="57"/>
  <c r="I20" i="57"/>
  <c r="H20" i="57"/>
  <c r="G20" i="57"/>
  <c r="F20" i="57"/>
  <c r="E20" i="57"/>
  <c r="D20" i="57"/>
  <c r="C20" i="57"/>
  <c r="B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5" i="57"/>
  <c r="N351" i="56"/>
  <c r="N350" i="56"/>
  <c r="N349" i="56"/>
  <c r="N348" i="56"/>
  <c r="N347" i="56"/>
  <c r="N346" i="56"/>
  <c r="N345" i="56"/>
  <c r="N344" i="56"/>
  <c r="N343" i="56"/>
  <c r="N342" i="56"/>
  <c r="N341" i="56"/>
  <c r="N340" i="56"/>
  <c r="N339" i="56"/>
  <c r="N338" i="56"/>
  <c r="N337" i="56"/>
  <c r="N336" i="56"/>
  <c r="N335" i="56"/>
  <c r="N334" i="56"/>
  <c r="N333" i="56"/>
  <c r="N332" i="56"/>
  <c r="N331" i="56"/>
  <c r="N330" i="56"/>
  <c r="N329" i="56"/>
  <c r="N328" i="56"/>
  <c r="N327" i="56"/>
  <c r="N326" i="56"/>
  <c r="N325" i="56"/>
  <c r="N324" i="56"/>
  <c r="N323" i="56"/>
  <c r="N322" i="56"/>
  <c r="N321" i="56"/>
  <c r="N320" i="56"/>
  <c r="N319" i="56"/>
  <c r="N318" i="56"/>
  <c r="N317" i="56"/>
  <c r="N316" i="56"/>
  <c r="N315" i="56"/>
  <c r="N314" i="56"/>
  <c r="N313" i="56"/>
  <c r="N312" i="56"/>
  <c r="N311" i="56"/>
  <c r="N310" i="56"/>
  <c r="N309" i="56"/>
  <c r="N308" i="56"/>
  <c r="N307" i="56"/>
  <c r="N306" i="56"/>
  <c r="N305" i="56"/>
  <c r="N304" i="56"/>
  <c r="N303" i="56"/>
  <c r="N302" i="56"/>
  <c r="N301" i="56"/>
  <c r="N300" i="56"/>
  <c r="N299" i="56"/>
  <c r="N298" i="56"/>
  <c r="N297" i="56"/>
  <c r="N296" i="56"/>
  <c r="N295" i="56"/>
  <c r="N294" i="56"/>
  <c r="N293" i="56"/>
  <c r="N292" i="56"/>
  <c r="N291" i="56"/>
  <c r="N290" i="56"/>
  <c r="N289" i="56"/>
  <c r="N288" i="56"/>
  <c r="N287" i="56"/>
  <c r="N286" i="56"/>
  <c r="N285" i="56"/>
  <c r="N284" i="56"/>
  <c r="N283" i="56"/>
  <c r="N282" i="56"/>
  <c r="N281" i="56"/>
  <c r="N280" i="56"/>
  <c r="N279" i="56"/>
  <c r="N278" i="56"/>
  <c r="N277" i="56"/>
  <c r="N276" i="56"/>
  <c r="N275" i="56"/>
  <c r="N274" i="56"/>
  <c r="N273" i="56"/>
  <c r="N272" i="56"/>
  <c r="N271" i="56"/>
  <c r="N270" i="56"/>
  <c r="N269" i="56"/>
  <c r="N268" i="56"/>
  <c r="N267" i="56"/>
  <c r="N266" i="56"/>
  <c r="N265" i="56"/>
  <c r="N264" i="56"/>
  <c r="N263" i="56"/>
  <c r="N262" i="56"/>
  <c r="N261" i="56"/>
  <c r="N260" i="56"/>
  <c r="N259" i="56"/>
  <c r="N258" i="56"/>
  <c r="N257" i="56"/>
  <c r="N256" i="56"/>
  <c r="N255" i="56"/>
  <c r="N254" i="56"/>
  <c r="N253" i="56"/>
  <c r="N252" i="56"/>
  <c r="N251" i="56"/>
  <c r="N250" i="56"/>
  <c r="N249" i="56"/>
  <c r="N248" i="56"/>
  <c r="N247" i="56"/>
  <c r="N246" i="56"/>
  <c r="N245" i="56"/>
  <c r="N244" i="56"/>
  <c r="N243" i="56"/>
  <c r="N242" i="56"/>
  <c r="N241" i="56"/>
  <c r="N240" i="56"/>
  <c r="N239" i="56"/>
  <c r="N238" i="56"/>
  <c r="N237" i="56"/>
  <c r="N236" i="56"/>
  <c r="N235" i="56"/>
  <c r="N234" i="56"/>
  <c r="N233" i="56"/>
  <c r="N232" i="56"/>
  <c r="N231" i="56"/>
  <c r="N230" i="56"/>
  <c r="N229" i="56"/>
  <c r="N228" i="56"/>
  <c r="N227" i="56"/>
  <c r="N226" i="56"/>
  <c r="N225" i="56"/>
  <c r="N224" i="56"/>
  <c r="N223" i="56"/>
  <c r="N222" i="56"/>
  <c r="N221" i="56"/>
  <c r="N220" i="56"/>
  <c r="N219" i="56"/>
  <c r="N218" i="56"/>
  <c r="N217" i="56"/>
  <c r="N216" i="56"/>
  <c r="N215" i="56"/>
  <c r="N214" i="56"/>
  <c r="N213" i="56"/>
  <c r="N212" i="56"/>
  <c r="N211" i="56"/>
  <c r="N210" i="56"/>
  <c r="N209" i="56"/>
  <c r="N208" i="56"/>
  <c r="N207" i="56"/>
  <c r="N206" i="56"/>
  <c r="N205" i="56"/>
  <c r="N204" i="56"/>
  <c r="N203" i="56"/>
  <c r="N202" i="56"/>
  <c r="N201" i="56"/>
  <c r="N200" i="56"/>
  <c r="N199" i="56"/>
  <c r="N198" i="56"/>
  <c r="N197" i="56"/>
  <c r="N196" i="56"/>
  <c r="N195" i="56"/>
  <c r="N194" i="56"/>
  <c r="N193" i="56"/>
  <c r="N192" i="56"/>
  <c r="N191" i="56"/>
  <c r="N190" i="56"/>
  <c r="N189" i="56"/>
  <c r="N188" i="56"/>
  <c r="N187" i="56"/>
  <c r="N186" i="56"/>
  <c r="N185" i="56"/>
  <c r="N184" i="56"/>
  <c r="N183" i="56"/>
  <c r="N182" i="56"/>
  <c r="N181" i="56"/>
  <c r="N180" i="56"/>
  <c r="N179" i="56"/>
  <c r="N178" i="56"/>
  <c r="N177" i="56"/>
  <c r="N176" i="56"/>
  <c r="N175" i="56"/>
  <c r="N174" i="56"/>
  <c r="N173" i="56"/>
  <c r="N172" i="56"/>
  <c r="N171" i="56"/>
  <c r="N170" i="56"/>
  <c r="N169" i="56"/>
  <c r="N168" i="56"/>
  <c r="N167" i="56"/>
  <c r="N166" i="56"/>
  <c r="N165" i="56"/>
  <c r="N164" i="56"/>
  <c r="N163" i="56"/>
  <c r="N162" i="56"/>
  <c r="N161" i="56"/>
  <c r="N160" i="56"/>
  <c r="N159" i="56"/>
  <c r="N158" i="56"/>
  <c r="N157" i="56"/>
  <c r="N156" i="56"/>
  <c r="N155" i="56"/>
  <c r="N154" i="56"/>
  <c r="N153" i="56"/>
  <c r="N152" i="56"/>
  <c r="N151" i="56"/>
  <c r="N150" i="56"/>
  <c r="N149" i="56"/>
  <c r="N148" i="56"/>
  <c r="N147" i="56"/>
  <c r="N146" i="56"/>
  <c r="N145" i="56"/>
  <c r="N144" i="56"/>
  <c r="N143" i="56"/>
  <c r="N142" i="56"/>
  <c r="N141" i="56"/>
  <c r="N140" i="56"/>
  <c r="N139" i="56"/>
  <c r="N138" i="56"/>
  <c r="N137" i="56"/>
  <c r="N136" i="56"/>
  <c r="N135" i="56"/>
  <c r="N134" i="56"/>
  <c r="N133" i="56"/>
  <c r="N132" i="56"/>
  <c r="N131" i="56"/>
  <c r="N130" i="56"/>
  <c r="N129" i="56"/>
  <c r="N128" i="56"/>
  <c r="N127" i="56"/>
  <c r="N126" i="56"/>
  <c r="N125" i="56"/>
  <c r="N124" i="56"/>
  <c r="N123" i="56"/>
  <c r="N122" i="56"/>
  <c r="N121" i="56"/>
  <c r="N120" i="56"/>
  <c r="N119" i="56"/>
  <c r="N118" i="56"/>
  <c r="N117" i="56"/>
  <c r="N116" i="56"/>
  <c r="N115" i="56"/>
  <c r="N114" i="56"/>
  <c r="N113" i="56"/>
  <c r="N112" i="56"/>
  <c r="N111" i="56"/>
  <c r="N110" i="56"/>
  <c r="N109" i="56"/>
  <c r="N108" i="56"/>
  <c r="N107" i="56"/>
  <c r="N106" i="56"/>
  <c r="N105" i="56"/>
  <c r="N104" i="56"/>
  <c r="N103" i="56"/>
  <c r="N102" i="56"/>
  <c r="N101" i="56"/>
  <c r="N100" i="56"/>
  <c r="N99" i="56"/>
  <c r="N98" i="56"/>
  <c r="N97" i="56"/>
  <c r="N96" i="56"/>
  <c r="N95" i="56"/>
  <c r="N94" i="56"/>
  <c r="N93" i="56"/>
  <c r="N92" i="56"/>
  <c r="N91" i="56"/>
  <c r="N90" i="56"/>
  <c r="N89" i="56"/>
  <c r="N88" i="56"/>
  <c r="N87" i="56"/>
  <c r="N86" i="56"/>
  <c r="N85" i="56"/>
  <c r="N84" i="56"/>
  <c r="N83" i="56"/>
  <c r="N82" i="56"/>
  <c r="N81" i="56"/>
  <c r="N80" i="56"/>
  <c r="N79" i="56"/>
  <c r="N78" i="56"/>
  <c r="N77" i="56"/>
  <c r="N76" i="56"/>
  <c r="N75" i="56"/>
  <c r="N74" i="56"/>
  <c r="N73" i="56"/>
  <c r="N72" i="56"/>
  <c r="N71" i="56"/>
  <c r="N70" i="56"/>
  <c r="N69" i="56"/>
  <c r="N68" i="56"/>
  <c r="N67" i="56"/>
  <c r="N66" i="56"/>
  <c r="N65" i="56"/>
  <c r="N64" i="56"/>
  <c r="N63" i="56"/>
  <c r="N62" i="56"/>
  <c r="N61" i="56"/>
  <c r="N60" i="56"/>
  <c r="N59" i="56"/>
  <c r="N58" i="56"/>
  <c r="N57" i="56"/>
  <c r="N56" i="56"/>
  <c r="N55" i="56"/>
  <c r="N54" i="56"/>
  <c r="N53" i="56"/>
  <c r="N52" i="56"/>
  <c r="N51" i="56"/>
  <c r="N50" i="56"/>
  <c r="N49" i="56"/>
  <c r="N48" i="56"/>
  <c r="N47" i="56"/>
  <c r="N46" i="56"/>
  <c r="N45" i="56"/>
  <c r="N44" i="56"/>
  <c r="N43" i="56"/>
  <c r="N42" i="56"/>
  <c r="N41" i="56"/>
  <c r="N40" i="56"/>
  <c r="N39" i="56"/>
  <c r="N38" i="56"/>
  <c r="N37" i="56"/>
  <c r="N36" i="56"/>
  <c r="N35" i="56"/>
  <c r="N34" i="56"/>
  <c r="N33" i="56"/>
  <c r="N32" i="56"/>
  <c r="N31" i="56"/>
  <c r="N30" i="56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7" i="56"/>
  <c r="N6" i="56"/>
  <c r="M5" i="56"/>
  <c r="L5" i="56"/>
  <c r="K5" i="56"/>
  <c r="J5" i="56"/>
  <c r="I5" i="56"/>
  <c r="H5" i="56"/>
  <c r="G5" i="56"/>
  <c r="F5" i="56"/>
  <c r="E5" i="56"/>
  <c r="D5" i="56"/>
  <c r="C5" i="56"/>
  <c r="B5" i="56"/>
  <c r="G54" i="55"/>
  <c r="F54" i="55"/>
  <c r="E54" i="55"/>
  <c r="D54" i="55"/>
  <c r="C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54" i="55" s="1"/>
  <c r="N34" i="55"/>
  <c r="M34" i="55"/>
  <c r="L34" i="55"/>
  <c r="K34" i="55"/>
  <c r="J34" i="55"/>
  <c r="I34" i="55"/>
  <c r="H34" i="55"/>
  <c r="G34" i="55"/>
  <c r="F34" i="55"/>
  <c r="E34" i="55"/>
  <c r="D34" i="55"/>
  <c r="C34" i="55"/>
  <c r="O33" i="55"/>
  <c r="O32" i="55"/>
  <c r="O31" i="55"/>
  <c r="O30" i="55"/>
  <c r="O29" i="55"/>
  <c r="O28" i="55"/>
  <c r="O27" i="55"/>
  <c r="O26" i="55"/>
  <c r="O25" i="55"/>
  <c r="O24" i="55"/>
  <c r="O23" i="55"/>
  <c r="O22" i="55"/>
  <c r="O21" i="55"/>
  <c r="O20" i="55"/>
  <c r="O19" i="55"/>
  <c r="O34" i="55" s="1"/>
  <c r="O13" i="55"/>
  <c r="O12" i="55"/>
  <c r="N11" i="55"/>
  <c r="M11" i="55"/>
  <c r="L11" i="55"/>
  <c r="K11" i="55"/>
  <c r="J11" i="55"/>
  <c r="I11" i="55"/>
  <c r="H11" i="55"/>
  <c r="G11" i="55"/>
  <c r="F11" i="55"/>
  <c r="E11" i="55"/>
  <c r="D11" i="55"/>
  <c r="C11" i="55"/>
  <c r="O10" i="55"/>
  <c r="O9" i="55"/>
  <c r="O8" i="55"/>
  <c r="O7" i="55"/>
  <c r="O6" i="55"/>
  <c r="O11" i="55" s="1"/>
  <c r="N128" i="54"/>
  <c r="N129" i="54" s="1"/>
  <c r="M128" i="54"/>
  <c r="M129" i="54" s="1"/>
  <c r="L128" i="54"/>
  <c r="L129" i="54" s="1"/>
  <c r="K128" i="54"/>
  <c r="K129" i="54" s="1"/>
  <c r="J128" i="54"/>
  <c r="J129" i="54" s="1"/>
  <c r="I128" i="54"/>
  <c r="I129" i="54" s="1"/>
  <c r="H128" i="54"/>
  <c r="H129" i="54" s="1"/>
  <c r="G128" i="54"/>
  <c r="G129" i="54" s="1"/>
  <c r="F128" i="54"/>
  <c r="F129" i="54" s="1"/>
  <c r="E128" i="54"/>
  <c r="E129" i="54" s="1"/>
  <c r="D128" i="54"/>
  <c r="D129" i="54" s="1"/>
  <c r="C128" i="54"/>
  <c r="C129" i="54" s="1"/>
  <c r="O127" i="54"/>
  <c r="O126" i="54"/>
  <c r="O125" i="54"/>
  <c r="O124" i="54"/>
  <c r="O123" i="54"/>
  <c r="O122" i="54"/>
  <c r="O121" i="54"/>
  <c r="O120" i="54"/>
  <c r="O119" i="54"/>
  <c r="O118" i="54"/>
  <c r="O117" i="54"/>
  <c r="O116" i="54"/>
  <c r="O115" i="54"/>
  <c r="O114" i="54"/>
  <c r="O113" i="54"/>
  <c r="O112" i="54"/>
  <c r="O111" i="54"/>
  <c r="O110" i="54"/>
  <c r="N109" i="54"/>
  <c r="M109" i="54"/>
  <c r="L109" i="54"/>
  <c r="K109" i="54"/>
  <c r="J109" i="54"/>
  <c r="I109" i="54"/>
  <c r="H109" i="54"/>
  <c r="G109" i="54"/>
  <c r="F109" i="54"/>
  <c r="E109" i="54"/>
  <c r="D109" i="54"/>
  <c r="C109" i="54"/>
  <c r="O109" i="54" s="1"/>
  <c r="O108" i="54"/>
  <c r="O107" i="54"/>
  <c r="O106" i="54"/>
  <c r="O105" i="54"/>
  <c r="O104" i="54"/>
  <c r="O103" i="54"/>
  <c r="N102" i="54"/>
  <c r="M102" i="54"/>
  <c r="L102" i="54"/>
  <c r="K102" i="54"/>
  <c r="J102" i="54"/>
  <c r="I102" i="54"/>
  <c r="H102" i="54"/>
  <c r="G102" i="54"/>
  <c r="F102" i="54"/>
  <c r="E102" i="54"/>
  <c r="D102" i="54"/>
  <c r="C102" i="54"/>
  <c r="O102" i="54" s="1"/>
  <c r="O101" i="54"/>
  <c r="O100" i="54"/>
  <c r="O99" i="54"/>
  <c r="O98" i="54"/>
  <c r="N97" i="54"/>
  <c r="M97" i="54"/>
  <c r="L97" i="54"/>
  <c r="K97" i="54"/>
  <c r="J97" i="54"/>
  <c r="I97" i="54"/>
  <c r="H97" i="54"/>
  <c r="G97" i="54"/>
  <c r="F97" i="54"/>
  <c r="E97" i="54"/>
  <c r="D97" i="54"/>
  <c r="C97" i="54"/>
  <c r="O97" i="54" s="1"/>
  <c r="O96" i="54"/>
  <c r="O95" i="54"/>
  <c r="N94" i="54"/>
  <c r="M94" i="54"/>
  <c r="L94" i="54"/>
  <c r="K94" i="54"/>
  <c r="J94" i="54"/>
  <c r="I94" i="54"/>
  <c r="H94" i="54"/>
  <c r="G94" i="54"/>
  <c r="F94" i="54"/>
  <c r="E94" i="54"/>
  <c r="D94" i="54"/>
  <c r="C94" i="54"/>
  <c r="O94" i="54" s="1"/>
  <c r="O93" i="54"/>
  <c r="O92" i="54"/>
  <c r="O91" i="54"/>
  <c r="O90" i="54"/>
  <c r="O89" i="54"/>
  <c r="O88" i="54"/>
  <c r="O87" i="54"/>
  <c r="O86" i="54"/>
  <c r="O85" i="54"/>
  <c r="O84" i="54"/>
  <c r="O83" i="54"/>
  <c r="O82" i="54"/>
  <c r="O81" i="54"/>
  <c r="O80" i="54"/>
  <c r="O79" i="54"/>
  <c r="O75" i="54"/>
  <c r="O74" i="54"/>
  <c r="O73" i="54"/>
  <c r="O72" i="54"/>
  <c r="O70" i="54"/>
  <c r="O69" i="54"/>
  <c r="O65" i="54"/>
  <c r="O64" i="54"/>
  <c r="O62" i="54"/>
  <c r="O61" i="54"/>
  <c r="O60" i="54"/>
  <c r="O59" i="54"/>
  <c r="O58" i="54"/>
  <c r="O57" i="54"/>
  <c r="O56" i="54"/>
  <c r="O55" i="54"/>
  <c r="O54" i="54"/>
  <c r="O53" i="54"/>
  <c r="O52" i="54"/>
  <c r="O51" i="54"/>
  <c r="O50" i="54"/>
  <c r="O49" i="54"/>
  <c r="O48" i="54"/>
  <c r="O47" i="54"/>
  <c r="O46" i="54"/>
  <c r="O45" i="54"/>
  <c r="O44" i="54"/>
  <c r="O43" i="54"/>
  <c r="O42" i="54"/>
  <c r="O41" i="54"/>
  <c r="O40" i="54"/>
  <c r="O39" i="54"/>
  <c r="O38" i="54"/>
  <c r="O37" i="54"/>
  <c r="O36" i="54"/>
  <c r="O35" i="54"/>
  <c r="O34" i="54"/>
  <c r="O33" i="54"/>
  <c r="O32" i="54"/>
  <c r="O31" i="54"/>
  <c r="O30" i="54"/>
  <c r="O29" i="54"/>
  <c r="O28" i="54"/>
  <c r="O27" i="54"/>
  <c r="O26" i="54"/>
  <c r="O25" i="54"/>
  <c r="O24" i="54"/>
  <c r="O23" i="54"/>
  <c r="O22" i="54"/>
  <c r="O21" i="54"/>
  <c r="O20" i="54"/>
  <c r="O19" i="54"/>
  <c r="O18" i="54"/>
  <c r="O17" i="54"/>
  <c r="O16" i="54"/>
  <c r="O15" i="54"/>
  <c r="O14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O13" i="54" s="1"/>
  <c r="O12" i="54"/>
  <c r="O11" i="54"/>
  <c r="O10" i="54"/>
  <c r="O9" i="54"/>
  <c r="O8" i="54"/>
  <c r="O7" i="54"/>
  <c r="O130" i="53"/>
  <c r="N129" i="53"/>
  <c r="N130" i="53" s="1"/>
  <c r="M129" i="53"/>
  <c r="L129" i="53"/>
  <c r="K129" i="53"/>
  <c r="J129" i="53"/>
  <c r="J130" i="53" s="1"/>
  <c r="I129" i="53"/>
  <c r="H129" i="53"/>
  <c r="G129" i="53"/>
  <c r="F129" i="53"/>
  <c r="F130" i="53" s="1"/>
  <c r="E129" i="53"/>
  <c r="D129" i="53"/>
  <c r="C129" i="53"/>
  <c r="N111" i="53"/>
  <c r="M111" i="53"/>
  <c r="L111" i="53"/>
  <c r="K111" i="53"/>
  <c r="J111" i="53"/>
  <c r="I111" i="53"/>
  <c r="H111" i="53"/>
  <c r="G111" i="53"/>
  <c r="F111" i="53"/>
  <c r="E111" i="53"/>
  <c r="D111" i="53"/>
  <c r="C111" i="53"/>
  <c r="N105" i="53"/>
  <c r="M105" i="53"/>
  <c r="L105" i="53"/>
  <c r="K105" i="53"/>
  <c r="J105" i="53"/>
  <c r="I105" i="53"/>
  <c r="H105" i="53"/>
  <c r="G105" i="53"/>
  <c r="F105" i="53"/>
  <c r="E105" i="53"/>
  <c r="D105" i="53"/>
  <c r="C105" i="53"/>
  <c r="N100" i="53"/>
  <c r="M100" i="53"/>
  <c r="L100" i="53"/>
  <c r="K100" i="53"/>
  <c r="J100" i="53"/>
  <c r="I100" i="53"/>
  <c r="H100" i="53"/>
  <c r="G100" i="53"/>
  <c r="F100" i="53"/>
  <c r="E100" i="53"/>
  <c r="D100" i="53"/>
  <c r="C100" i="53"/>
  <c r="N97" i="53"/>
  <c r="M97" i="53"/>
  <c r="L97" i="53"/>
  <c r="K97" i="53"/>
  <c r="J97" i="53"/>
  <c r="I97" i="53"/>
  <c r="H97" i="53"/>
  <c r="G97" i="53"/>
  <c r="F97" i="53"/>
  <c r="E97" i="53"/>
  <c r="D97" i="53"/>
  <c r="C97" i="53"/>
  <c r="N33" i="52"/>
  <c r="M33" i="52"/>
  <c r="L33" i="52"/>
  <c r="K33" i="52"/>
  <c r="J33" i="52"/>
  <c r="I33" i="52"/>
  <c r="H33" i="52"/>
  <c r="G33" i="52"/>
  <c r="F33" i="52"/>
  <c r="E33" i="52"/>
  <c r="D33" i="52"/>
  <c r="C33" i="52"/>
  <c r="O33" i="52" s="1"/>
  <c r="N32" i="52"/>
  <c r="M32" i="52"/>
  <c r="L32" i="52"/>
  <c r="K32" i="52"/>
  <c r="J32" i="52"/>
  <c r="I32" i="52"/>
  <c r="H32" i="52"/>
  <c r="G32" i="52"/>
  <c r="F32" i="52"/>
  <c r="E32" i="52"/>
  <c r="D32" i="52"/>
  <c r="C32" i="52"/>
  <c r="O32" i="52" s="1"/>
  <c r="N31" i="52"/>
  <c r="N34" i="52" s="1"/>
  <c r="M31" i="52"/>
  <c r="M34" i="52" s="1"/>
  <c r="L31" i="52"/>
  <c r="L34" i="52" s="1"/>
  <c r="K31" i="52"/>
  <c r="K34" i="52" s="1"/>
  <c r="J31" i="52"/>
  <c r="J34" i="52" s="1"/>
  <c r="I31" i="52"/>
  <c r="I34" i="52" s="1"/>
  <c r="H31" i="52"/>
  <c r="H34" i="52" s="1"/>
  <c r="G31" i="52"/>
  <c r="G34" i="52" s="1"/>
  <c r="F31" i="52"/>
  <c r="F34" i="52" s="1"/>
  <c r="E31" i="52"/>
  <c r="E34" i="52" s="1"/>
  <c r="D31" i="52"/>
  <c r="D34" i="52" s="1"/>
  <c r="C31" i="52"/>
  <c r="C34" i="52" s="1"/>
  <c r="N29" i="52"/>
  <c r="M29" i="52"/>
  <c r="L29" i="52"/>
  <c r="K29" i="52"/>
  <c r="J29" i="52"/>
  <c r="I29" i="52"/>
  <c r="H29" i="52"/>
  <c r="G29" i="52"/>
  <c r="F29" i="52"/>
  <c r="E29" i="52"/>
  <c r="D29" i="52"/>
  <c r="C29" i="52"/>
  <c r="O28" i="52"/>
  <c r="O27" i="52"/>
  <c r="O26" i="52"/>
  <c r="O29" i="52" s="1"/>
  <c r="N24" i="52"/>
  <c r="M24" i="52"/>
  <c r="L24" i="52"/>
  <c r="K24" i="52"/>
  <c r="J24" i="52"/>
  <c r="I24" i="52"/>
  <c r="H24" i="52"/>
  <c r="G24" i="52"/>
  <c r="O23" i="52"/>
  <c r="O24" i="52" s="1"/>
  <c r="N21" i="52"/>
  <c r="M21" i="52"/>
  <c r="L21" i="52"/>
  <c r="K21" i="52"/>
  <c r="J21" i="52"/>
  <c r="I21" i="52"/>
  <c r="H21" i="52"/>
  <c r="G21" i="52"/>
  <c r="F21" i="52"/>
  <c r="E21" i="52"/>
  <c r="D21" i="52"/>
  <c r="C21" i="52"/>
  <c r="O20" i="52"/>
  <c r="O19" i="52"/>
  <c r="O18" i="52"/>
  <c r="O21" i="52" s="1"/>
  <c r="N16" i="52"/>
  <c r="M16" i="52"/>
  <c r="L16" i="52"/>
  <c r="K16" i="52"/>
  <c r="J16" i="52"/>
  <c r="I16" i="52"/>
  <c r="H16" i="52"/>
  <c r="G16" i="52"/>
  <c r="F16" i="52"/>
  <c r="E16" i="52"/>
  <c r="D16" i="52"/>
  <c r="C16" i="52"/>
  <c r="O15" i="52"/>
  <c r="O14" i="52"/>
  <c r="O13" i="52"/>
  <c r="O16" i="52" s="1"/>
  <c r="N11" i="52"/>
  <c r="M11" i="52"/>
  <c r="L11" i="52"/>
  <c r="K11" i="52"/>
  <c r="J11" i="52"/>
  <c r="I11" i="52"/>
  <c r="H11" i="52"/>
  <c r="G11" i="52"/>
  <c r="F11" i="52"/>
  <c r="E11" i="52"/>
  <c r="D11" i="52"/>
  <c r="C11" i="52"/>
  <c r="O10" i="52"/>
  <c r="O9" i="52"/>
  <c r="O8" i="52"/>
  <c r="O11" i="52" s="1"/>
  <c r="N32" i="51"/>
  <c r="M32" i="51"/>
  <c r="L32" i="51"/>
  <c r="K32" i="51"/>
  <c r="J32" i="51"/>
  <c r="I32" i="51"/>
  <c r="H32" i="51"/>
  <c r="G32" i="51"/>
  <c r="F32" i="51"/>
  <c r="E32" i="51"/>
  <c r="D32" i="51"/>
  <c r="C32" i="51"/>
  <c r="O32" i="51" s="1"/>
  <c r="N31" i="51"/>
  <c r="M31" i="51"/>
  <c r="L31" i="51"/>
  <c r="K31" i="51"/>
  <c r="J31" i="51"/>
  <c r="I31" i="51"/>
  <c r="H31" i="51"/>
  <c r="G31" i="51"/>
  <c r="F31" i="51"/>
  <c r="E31" i="51"/>
  <c r="D31" i="51"/>
  <c r="C31" i="51"/>
  <c r="O31" i="51" s="1"/>
  <c r="N30" i="51"/>
  <c r="N33" i="51" s="1"/>
  <c r="M30" i="51"/>
  <c r="M33" i="51" s="1"/>
  <c r="L30" i="51"/>
  <c r="L33" i="51" s="1"/>
  <c r="K30" i="51"/>
  <c r="K33" i="51" s="1"/>
  <c r="J30" i="51"/>
  <c r="J33" i="51" s="1"/>
  <c r="I30" i="51"/>
  <c r="I33" i="51" s="1"/>
  <c r="H30" i="51"/>
  <c r="H33" i="51" s="1"/>
  <c r="G30" i="51"/>
  <c r="G33" i="51" s="1"/>
  <c r="F30" i="51"/>
  <c r="F33" i="51" s="1"/>
  <c r="E30" i="51"/>
  <c r="E33" i="51" s="1"/>
  <c r="D30" i="51"/>
  <c r="D33" i="51" s="1"/>
  <c r="C30" i="51"/>
  <c r="C33" i="51" s="1"/>
  <c r="N28" i="51"/>
  <c r="M28" i="51"/>
  <c r="L28" i="51"/>
  <c r="K28" i="51"/>
  <c r="J28" i="51"/>
  <c r="I28" i="51"/>
  <c r="H28" i="51"/>
  <c r="G28" i="51"/>
  <c r="F28" i="51"/>
  <c r="E28" i="51"/>
  <c r="D28" i="51"/>
  <c r="C28" i="51"/>
  <c r="O27" i="51"/>
  <c r="O26" i="51"/>
  <c r="O25" i="51"/>
  <c r="O30" i="51" s="1"/>
  <c r="N23" i="51"/>
  <c r="M23" i="51"/>
  <c r="L23" i="51"/>
  <c r="K23" i="51"/>
  <c r="J23" i="51"/>
  <c r="I23" i="51"/>
  <c r="H23" i="51"/>
  <c r="G23" i="51"/>
  <c r="F23" i="51"/>
  <c r="E23" i="51"/>
  <c r="D23" i="51"/>
  <c r="C23" i="51"/>
  <c r="O23" i="51" s="1"/>
  <c r="O22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O19" i="51"/>
  <c r="O18" i="51"/>
  <c r="O17" i="51"/>
  <c r="O20" i="51" s="1"/>
  <c r="N15" i="51"/>
  <c r="M15" i="51"/>
  <c r="L15" i="51"/>
  <c r="K15" i="51"/>
  <c r="J15" i="51"/>
  <c r="I15" i="51"/>
  <c r="H15" i="51"/>
  <c r="G15" i="51"/>
  <c r="F15" i="51"/>
  <c r="E15" i="51"/>
  <c r="D15" i="51"/>
  <c r="C15" i="51"/>
  <c r="O14" i="51"/>
  <c r="O13" i="51"/>
  <c r="O12" i="51"/>
  <c r="O15" i="51" s="1"/>
  <c r="N10" i="51"/>
  <c r="M10" i="51"/>
  <c r="L10" i="51"/>
  <c r="K10" i="51"/>
  <c r="J10" i="51"/>
  <c r="I10" i="51"/>
  <c r="H10" i="51"/>
  <c r="G10" i="51"/>
  <c r="F10" i="51"/>
  <c r="E10" i="51"/>
  <c r="D10" i="51"/>
  <c r="C10" i="51"/>
  <c r="O9" i="51"/>
  <c r="O8" i="51"/>
  <c r="O7" i="51"/>
  <c r="O10" i="51" s="1"/>
  <c r="N32" i="50"/>
  <c r="M32" i="50"/>
  <c r="L32" i="50"/>
  <c r="K32" i="50"/>
  <c r="J32" i="50"/>
  <c r="I32" i="50"/>
  <c r="H32" i="50"/>
  <c r="G32" i="50"/>
  <c r="F32" i="50"/>
  <c r="E32" i="50"/>
  <c r="D32" i="50"/>
  <c r="C32" i="50"/>
  <c r="O32" i="50" s="1"/>
  <c r="N31" i="50"/>
  <c r="N33" i="50" s="1"/>
  <c r="M31" i="50"/>
  <c r="L31" i="50"/>
  <c r="K31" i="50"/>
  <c r="J31" i="50"/>
  <c r="J33" i="50" s="1"/>
  <c r="I31" i="50"/>
  <c r="H31" i="50"/>
  <c r="G31" i="50"/>
  <c r="F31" i="50"/>
  <c r="F33" i="50" s="1"/>
  <c r="E31" i="50"/>
  <c r="D31" i="50"/>
  <c r="C31" i="50"/>
  <c r="O31" i="50" s="1"/>
  <c r="N30" i="50"/>
  <c r="M30" i="50"/>
  <c r="M33" i="50" s="1"/>
  <c r="L30" i="50"/>
  <c r="L33" i="50" s="1"/>
  <c r="K30" i="50"/>
  <c r="K33" i="50" s="1"/>
  <c r="J30" i="50"/>
  <c r="I30" i="50"/>
  <c r="I33" i="50" s="1"/>
  <c r="H30" i="50"/>
  <c r="H33" i="50" s="1"/>
  <c r="G30" i="50"/>
  <c r="G33" i="50" s="1"/>
  <c r="F30" i="50"/>
  <c r="E30" i="50"/>
  <c r="D30" i="50"/>
  <c r="C30" i="50"/>
  <c r="N28" i="50"/>
  <c r="M28" i="50"/>
  <c r="L28" i="50"/>
  <c r="K28" i="50"/>
  <c r="J28" i="50"/>
  <c r="I28" i="50"/>
  <c r="H28" i="50"/>
  <c r="G28" i="50"/>
  <c r="F28" i="50"/>
  <c r="E28" i="50"/>
  <c r="E33" i="50" s="1"/>
  <c r="D28" i="50"/>
  <c r="D33" i="50" s="1"/>
  <c r="C28" i="50"/>
  <c r="C33" i="50" s="1"/>
  <c r="O27" i="50"/>
  <c r="O26" i="50"/>
  <c r="O25" i="50"/>
  <c r="O28" i="50" s="1"/>
  <c r="N23" i="50"/>
  <c r="M23" i="50"/>
  <c r="L23" i="50"/>
  <c r="K23" i="50"/>
  <c r="J23" i="50"/>
  <c r="I23" i="50"/>
  <c r="H23" i="50"/>
  <c r="G23" i="50"/>
  <c r="F23" i="50"/>
  <c r="E23" i="50"/>
  <c r="D23" i="50"/>
  <c r="C23" i="50"/>
  <c r="O23" i="50" s="1"/>
  <c r="O22" i="50"/>
  <c r="N20" i="50"/>
  <c r="M20" i="50"/>
  <c r="L20" i="50"/>
  <c r="K20" i="50"/>
  <c r="J20" i="50"/>
  <c r="I20" i="50"/>
  <c r="H20" i="50"/>
  <c r="G20" i="50"/>
  <c r="F20" i="50"/>
  <c r="E20" i="50"/>
  <c r="D20" i="50"/>
  <c r="C20" i="50"/>
  <c r="O19" i="50"/>
  <c r="O20" i="50" s="1"/>
  <c r="O18" i="50"/>
  <c r="O17" i="50"/>
  <c r="N15" i="50"/>
  <c r="M15" i="50"/>
  <c r="L15" i="50"/>
  <c r="K15" i="50"/>
  <c r="J15" i="50"/>
  <c r="I15" i="50"/>
  <c r="H15" i="50"/>
  <c r="G15" i="50"/>
  <c r="F15" i="50"/>
  <c r="E15" i="50"/>
  <c r="D15" i="50"/>
  <c r="C15" i="50"/>
  <c r="O14" i="50"/>
  <c r="O15" i="50" s="1"/>
  <c r="O13" i="50"/>
  <c r="O12" i="50"/>
  <c r="N10" i="50"/>
  <c r="M10" i="50"/>
  <c r="L10" i="50"/>
  <c r="K10" i="50"/>
  <c r="J10" i="50"/>
  <c r="I10" i="50"/>
  <c r="H10" i="50"/>
  <c r="G10" i="50"/>
  <c r="F10" i="50"/>
  <c r="E10" i="50"/>
  <c r="D10" i="50"/>
  <c r="C10" i="50"/>
  <c r="O9" i="50"/>
  <c r="O10" i="50" s="1"/>
  <c r="O8" i="50"/>
  <c r="O7" i="50"/>
  <c r="O31" i="59" l="1"/>
  <c r="O35" i="59" s="1"/>
  <c r="O13" i="59"/>
  <c r="O17" i="59" s="1"/>
  <c r="N5" i="56"/>
  <c r="N20" i="57"/>
  <c r="O33" i="51"/>
  <c r="O34" i="52"/>
  <c r="C173" i="53"/>
  <c r="C172" i="53"/>
  <c r="G172" i="53"/>
  <c r="G173" i="53" s="1"/>
  <c r="D173" i="53"/>
  <c r="D172" i="53"/>
  <c r="H172" i="53"/>
  <c r="H173" i="53" s="1"/>
  <c r="B14" i="58"/>
  <c r="F14" i="58"/>
  <c r="J14" i="58"/>
  <c r="N15" i="58"/>
  <c r="C14" i="58"/>
  <c r="G14" i="58"/>
  <c r="J173" i="53"/>
  <c r="O31" i="52"/>
  <c r="C130" i="53"/>
  <c r="G130" i="53"/>
  <c r="K130" i="53"/>
  <c r="K172" i="53" s="1"/>
  <c r="K173" i="53" s="1"/>
  <c r="F172" i="53"/>
  <c r="F173" i="53" s="1"/>
  <c r="J172" i="53"/>
  <c r="N172" i="53"/>
  <c r="N173" i="53" s="1"/>
  <c r="N9" i="58"/>
  <c r="N13" i="58"/>
  <c r="O28" i="51"/>
  <c r="D130" i="53"/>
  <c r="H130" i="53"/>
  <c r="L130" i="53"/>
  <c r="L172" i="53" s="1"/>
  <c r="L173" i="53" s="1"/>
  <c r="E130" i="53"/>
  <c r="E172" i="53" s="1"/>
  <c r="E173" i="53" s="1"/>
  <c r="I130" i="53"/>
  <c r="I172" i="53" s="1"/>
  <c r="I173" i="53" s="1"/>
  <c r="M130" i="53"/>
  <c r="M172" i="53" s="1"/>
  <c r="M173" i="53" s="1"/>
  <c r="O128" i="54"/>
  <c r="O129" i="54" s="1"/>
  <c r="O30" i="50"/>
  <c r="O33" i="50" s="1"/>
  <c r="O49" i="34" l="1"/>
  <c r="O48" i="34"/>
  <c r="O47" i="34"/>
  <c r="O46" i="34"/>
  <c r="O45" i="34"/>
  <c r="O36" i="34"/>
  <c r="O35" i="34"/>
  <c r="O34" i="34"/>
  <c r="O33" i="34"/>
  <c r="O32" i="34"/>
  <c r="N31" i="34"/>
  <c r="M31" i="34"/>
  <c r="L31" i="34"/>
  <c r="K31" i="34"/>
  <c r="J31" i="34"/>
  <c r="I31" i="34"/>
  <c r="H31" i="34"/>
  <c r="G31" i="34"/>
  <c r="F31" i="34"/>
  <c r="O31" i="34" s="1"/>
  <c r="E31" i="34"/>
  <c r="D31" i="34"/>
  <c r="C31" i="34"/>
  <c r="O24" i="34"/>
  <c r="O23" i="34"/>
  <c r="O22" i="34"/>
  <c r="O21" i="34"/>
  <c r="O20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O19" i="34" s="1"/>
  <c r="O49" i="14"/>
  <c r="O48" i="14"/>
  <c r="O47" i="14"/>
  <c r="O46" i="14"/>
  <c r="O45" i="14"/>
  <c r="O36" i="14"/>
  <c r="O31" i="14" s="1"/>
  <c r="O35" i="14"/>
  <c r="O34" i="14"/>
  <c r="O33" i="14"/>
  <c r="O32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O24" i="14"/>
  <c r="O23" i="14"/>
  <c r="O22" i="14"/>
  <c r="O21" i="14"/>
  <c r="O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21" i="38"/>
  <c r="N20" i="38"/>
  <c r="N19" i="38"/>
  <c r="N18" i="38"/>
  <c r="N17" i="38"/>
  <c r="M9" i="37"/>
  <c r="L9" i="37"/>
  <c r="K9" i="37"/>
  <c r="J9" i="37"/>
  <c r="I9" i="37"/>
  <c r="H9" i="37"/>
  <c r="G9" i="37"/>
  <c r="F9" i="37"/>
  <c r="E9" i="37"/>
  <c r="D9" i="37"/>
  <c r="C9" i="37"/>
  <c r="B9" i="37"/>
  <c r="M8" i="37"/>
  <c r="L8" i="37"/>
  <c r="K8" i="37"/>
  <c r="J8" i="37"/>
  <c r="I8" i="37"/>
  <c r="H8" i="37"/>
  <c r="G8" i="37"/>
  <c r="F8" i="37"/>
  <c r="E8" i="37"/>
  <c r="D8" i="37"/>
  <c r="C8" i="37"/>
  <c r="B8" i="37"/>
  <c r="M7" i="37"/>
  <c r="L7" i="37"/>
  <c r="K7" i="37"/>
  <c r="J7" i="37"/>
  <c r="I7" i="37"/>
  <c r="H7" i="37"/>
  <c r="G7" i="37"/>
  <c r="F7" i="37"/>
  <c r="E7" i="37"/>
  <c r="D7" i="37"/>
  <c r="C7" i="37"/>
  <c r="B7" i="37"/>
  <c r="M6" i="37"/>
  <c r="L6" i="37"/>
  <c r="K6" i="37"/>
  <c r="J6" i="37"/>
  <c r="I6" i="37"/>
  <c r="H6" i="37"/>
  <c r="G6" i="37"/>
  <c r="F6" i="37"/>
  <c r="E6" i="37"/>
  <c r="D6" i="37"/>
  <c r="C6" i="37"/>
  <c r="B6" i="37"/>
  <c r="M5" i="37"/>
  <c r="L5" i="37"/>
  <c r="K5" i="37"/>
  <c r="J5" i="37"/>
  <c r="I5" i="37"/>
  <c r="H5" i="37"/>
  <c r="G5" i="37"/>
  <c r="F5" i="37"/>
  <c r="E5" i="37"/>
  <c r="D5" i="37"/>
  <c r="C5" i="37"/>
  <c r="B5" i="37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9" i="14" l="1"/>
  <c r="G30" i="36"/>
  <c r="G18" i="36"/>
  <c r="G29" i="35"/>
  <c r="G23" i="35"/>
  <c r="G20" i="35"/>
  <c r="G17" i="35"/>
  <c r="O52" i="11" l="1"/>
  <c r="E13" i="35"/>
  <c r="F13" i="35"/>
  <c r="G13" i="35"/>
  <c r="H13" i="35"/>
  <c r="I13" i="35"/>
  <c r="J13" i="35"/>
  <c r="K13" i="35"/>
  <c r="L13" i="35"/>
  <c r="M13" i="35"/>
  <c r="N13" i="35"/>
  <c r="O13" i="35"/>
  <c r="D13" i="35"/>
  <c r="O11" i="8"/>
  <c r="O9" i="8"/>
  <c r="O8" i="8"/>
  <c r="O7" i="8"/>
  <c r="N48" i="28"/>
  <c r="N44" i="28"/>
  <c r="M48" i="28"/>
  <c r="M44" i="28"/>
  <c r="N8" i="34" l="1"/>
  <c r="N9" i="34"/>
  <c r="N10" i="34"/>
  <c r="N11" i="34"/>
  <c r="N12" i="34"/>
  <c r="M5" i="38"/>
  <c r="M6" i="38"/>
  <c r="M7" i="38"/>
  <c r="M8" i="38"/>
  <c r="M9" i="38"/>
  <c r="M39" i="12"/>
  <c r="N39" i="12"/>
  <c r="M40" i="12"/>
  <c r="N40" i="12"/>
  <c r="M41" i="12"/>
  <c r="N41" i="12"/>
  <c r="M42" i="12"/>
  <c r="N42" i="12"/>
  <c r="M43" i="12"/>
  <c r="N43" i="12"/>
  <c r="M8" i="34" l="1"/>
  <c r="M9" i="34"/>
  <c r="M10" i="34"/>
  <c r="M11" i="34"/>
  <c r="M12" i="34"/>
  <c r="L5" i="38"/>
  <c r="L6" i="38"/>
  <c r="L7" i="38"/>
  <c r="L8" i="38"/>
  <c r="L9" i="38"/>
  <c r="K5" i="38" l="1"/>
  <c r="K6" i="38"/>
  <c r="K7" i="38"/>
  <c r="K8" i="38"/>
  <c r="K9" i="38"/>
  <c r="K39" i="12"/>
  <c r="L39" i="12"/>
  <c r="K40" i="12"/>
  <c r="L40" i="12"/>
  <c r="K41" i="12"/>
  <c r="L41" i="12"/>
  <c r="K42" i="12"/>
  <c r="L42" i="12"/>
  <c r="K43" i="12"/>
  <c r="L43" i="12"/>
  <c r="K48" i="11" l="1"/>
  <c r="K49" i="11"/>
  <c r="K50" i="11"/>
  <c r="J8" i="30"/>
  <c r="P50" i="36"/>
  <c r="P49" i="36"/>
  <c r="P48" i="36" s="1"/>
  <c r="P47" i="36"/>
  <c r="P46" i="36"/>
  <c r="P44" i="36"/>
  <c r="P43" i="36"/>
  <c r="P38" i="36"/>
  <c r="P37" i="36"/>
  <c r="P35" i="36"/>
  <c r="P34" i="36"/>
  <c r="P32" i="36"/>
  <c r="P31" i="36"/>
  <c r="P26" i="36"/>
  <c r="P25" i="36"/>
  <c r="P23" i="36"/>
  <c r="P22" i="36"/>
  <c r="P20" i="36"/>
  <c r="P19" i="36"/>
  <c r="P49" i="35"/>
  <c r="P48" i="35"/>
  <c r="P46" i="35"/>
  <c r="P45" i="35"/>
  <c r="P43" i="35"/>
  <c r="P42" i="35"/>
  <c r="P37" i="35"/>
  <c r="P36" i="35"/>
  <c r="P34" i="35"/>
  <c r="P33" i="35"/>
  <c r="P31" i="35"/>
  <c r="P30" i="35"/>
  <c r="P25" i="35"/>
  <c r="P13" i="35" s="1"/>
  <c r="P24" i="35"/>
  <c r="P22" i="35"/>
  <c r="P21" i="35"/>
  <c r="P18" i="35"/>
  <c r="P19" i="35"/>
  <c r="O45" i="29"/>
  <c r="O44" i="29"/>
  <c r="O43" i="29"/>
  <c r="O40" i="29"/>
  <c r="O39" i="29"/>
  <c r="O38" i="29"/>
  <c r="O36" i="29"/>
  <c r="O35" i="29"/>
  <c r="O34" i="29"/>
  <c r="O22" i="29"/>
  <c r="O21" i="29"/>
  <c r="O20" i="29"/>
  <c r="O17" i="29"/>
  <c r="O16" i="29"/>
  <c r="O15" i="29"/>
  <c r="O11" i="29"/>
  <c r="O12" i="29"/>
  <c r="O13" i="29"/>
  <c r="O26" i="28"/>
  <c r="O12" i="28"/>
  <c r="O24" i="28"/>
  <c r="O25" i="28"/>
  <c r="O23" i="28"/>
  <c r="O10" i="28"/>
  <c r="O11" i="28"/>
  <c r="O9" i="28"/>
  <c r="P11" i="35" l="1"/>
  <c r="P14" i="36"/>
  <c r="K47" i="11"/>
  <c r="P28" i="36"/>
  <c r="P9" i="36"/>
  <c r="P8" i="35"/>
  <c r="O19" i="29"/>
  <c r="P42" i="36"/>
  <c r="P18" i="36"/>
  <c r="P47" i="35"/>
  <c r="P41" i="35"/>
  <c r="P40" i="35"/>
  <c r="P32" i="35"/>
  <c r="P28" i="35"/>
  <c r="P16" i="35"/>
  <c r="P23" i="35"/>
  <c r="O37" i="29"/>
  <c r="O10" i="29"/>
  <c r="O8" i="28"/>
  <c r="O7" i="28" s="1"/>
  <c r="P30" i="36"/>
  <c r="P12" i="36"/>
  <c r="P44" i="35"/>
  <c r="P35" i="35"/>
  <c r="P9" i="35"/>
  <c r="P41" i="36"/>
  <c r="P40" i="36"/>
  <c r="P36" i="36"/>
  <c r="P11" i="36"/>
  <c r="P29" i="36"/>
  <c r="P27" i="36" s="1"/>
  <c r="P24" i="36"/>
  <c r="P13" i="36"/>
  <c r="P17" i="36"/>
  <c r="P10" i="36"/>
  <c r="P21" i="36"/>
  <c r="P33" i="36"/>
  <c r="P45" i="36"/>
  <c r="P16" i="36"/>
  <c r="P39" i="35"/>
  <c r="P27" i="35"/>
  <c r="P29" i="35"/>
  <c r="P12" i="35"/>
  <c r="P15" i="35"/>
  <c r="P20" i="35"/>
  <c r="P10" i="35"/>
  <c r="P17" i="35"/>
  <c r="O42" i="29"/>
  <c r="O33" i="29"/>
  <c r="O14" i="29"/>
  <c r="O22" i="28"/>
  <c r="O21" i="28" s="1"/>
  <c r="P7" i="35" l="1"/>
  <c r="P14" i="35"/>
  <c r="P38" i="35"/>
  <c r="P26" i="35"/>
  <c r="P6" i="35"/>
  <c r="P5" i="35" s="1"/>
  <c r="P39" i="36"/>
  <c r="P7" i="36"/>
  <c r="P8" i="36"/>
  <c r="P15" i="36"/>
  <c r="P6" i="36" l="1"/>
  <c r="B9" i="38"/>
  <c r="B8" i="38"/>
  <c r="B7" i="38"/>
  <c r="B6" i="38"/>
  <c r="B5" i="38"/>
  <c r="J5" i="38"/>
  <c r="J6" i="38"/>
  <c r="J7" i="38"/>
  <c r="J8" i="38"/>
  <c r="J9" i="38"/>
  <c r="I8" i="34"/>
  <c r="J8" i="34"/>
  <c r="K8" i="34"/>
  <c r="L8" i="34"/>
  <c r="I9" i="34"/>
  <c r="J9" i="34"/>
  <c r="K9" i="34"/>
  <c r="L9" i="34"/>
  <c r="I10" i="34"/>
  <c r="J10" i="34"/>
  <c r="K10" i="34"/>
  <c r="L10" i="34"/>
  <c r="I11" i="34"/>
  <c r="J11" i="34"/>
  <c r="K11" i="34"/>
  <c r="L11" i="34"/>
  <c r="I12" i="34"/>
  <c r="J12" i="34"/>
  <c r="K12" i="34"/>
  <c r="L12" i="34"/>
  <c r="I8" i="14"/>
  <c r="J8" i="14"/>
  <c r="K8" i="14"/>
  <c r="L8" i="14"/>
  <c r="M8" i="14"/>
  <c r="N8" i="14"/>
  <c r="I9" i="14"/>
  <c r="J9" i="14"/>
  <c r="K9" i="14"/>
  <c r="L9" i="14"/>
  <c r="M9" i="14"/>
  <c r="N9" i="14"/>
  <c r="I10" i="14"/>
  <c r="J10" i="14"/>
  <c r="K10" i="14"/>
  <c r="L10" i="14"/>
  <c r="M10" i="14"/>
  <c r="N10" i="14"/>
  <c r="I11" i="14"/>
  <c r="J11" i="14"/>
  <c r="K11" i="14"/>
  <c r="L11" i="14"/>
  <c r="M11" i="14"/>
  <c r="N11" i="14"/>
  <c r="I12" i="14"/>
  <c r="J12" i="14"/>
  <c r="K12" i="14"/>
  <c r="L12" i="14"/>
  <c r="M12" i="14"/>
  <c r="N12" i="14"/>
  <c r="I5" i="38"/>
  <c r="I6" i="38"/>
  <c r="I7" i="38"/>
  <c r="I8" i="38"/>
  <c r="I9" i="38"/>
  <c r="H5" i="38"/>
  <c r="H6" i="38"/>
  <c r="H7" i="38"/>
  <c r="H8" i="38"/>
  <c r="H9" i="38"/>
  <c r="J39" i="12"/>
  <c r="J40" i="12"/>
  <c r="J41" i="12"/>
  <c r="J42" i="12"/>
  <c r="J43" i="12"/>
  <c r="I10" i="38" l="1"/>
  <c r="H10" i="38"/>
  <c r="J10" i="38"/>
  <c r="B10" i="38"/>
  <c r="I39" i="12" l="1"/>
  <c r="I40" i="12"/>
  <c r="I41" i="12"/>
  <c r="I42" i="12"/>
  <c r="I43" i="12"/>
  <c r="N53" i="30" l="1"/>
  <c r="M36" i="28"/>
  <c r="N36" i="28"/>
  <c r="M40" i="28"/>
  <c r="N40" i="28"/>
  <c r="G50" i="11" l="1"/>
  <c r="N22" i="28"/>
  <c r="M22" i="28"/>
  <c r="L22" i="28"/>
  <c r="K22" i="28"/>
  <c r="J22" i="28"/>
  <c r="I22" i="28"/>
  <c r="H22" i="28"/>
  <c r="G22" i="28"/>
  <c r="F22" i="28"/>
  <c r="E22" i="28"/>
  <c r="D22" i="28"/>
  <c r="C22" i="28"/>
  <c r="D8" i="28"/>
  <c r="D7" i="28" s="1"/>
  <c r="E8" i="28"/>
  <c r="E7" i="28" s="1"/>
  <c r="F8" i="28"/>
  <c r="F7" i="28" s="1"/>
  <c r="G8" i="28"/>
  <c r="G7" i="28" s="1"/>
  <c r="H8" i="28"/>
  <c r="H7" i="28" s="1"/>
  <c r="I8" i="28"/>
  <c r="I7" i="28" s="1"/>
  <c r="J8" i="28"/>
  <c r="J7" i="28" s="1"/>
  <c r="K8" i="28"/>
  <c r="K7" i="28" s="1"/>
  <c r="L8" i="28"/>
  <c r="L7" i="28" s="1"/>
  <c r="M8" i="28"/>
  <c r="M7" i="28" s="1"/>
  <c r="N8" i="28"/>
  <c r="N7" i="28" s="1"/>
  <c r="C8" i="28"/>
  <c r="C7" i="28" s="1"/>
  <c r="H8" i="34" l="1"/>
  <c r="H9" i="34"/>
  <c r="H10" i="34"/>
  <c r="H11" i="34"/>
  <c r="H12" i="34"/>
  <c r="H8" i="14"/>
  <c r="H9" i="14"/>
  <c r="H10" i="14"/>
  <c r="H11" i="14"/>
  <c r="H12" i="14"/>
  <c r="G5" i="38"/>
  <c r="G6" i="38"/>
  <c r="G7" i="38"/>
  <c r="G8" i="38"/>
  <c r="G9" i="38"/>
  <c r="H39" i="12"/>
  <c r="H40" i="12"/>
  <c r="H41" i="12"/>
  <c r="H42" i="12"/>
  <c r="H43" i="12"/>
  <c r="G8" i="34"/>
  <c r="G9" i="34"/>
  <c r="G10" i="34"/>
  <c r="G11" i="34"/>
  <c r="G12" i="34"/>
  <c r="G10" i="38" l="1"/>
  <c r="G8" i="14"/>
  <c r="G9" i="14"/>
  <c r="G10" i="14"/>
  <c r="G11" i="14"/>
  <c r="G12" i="14"/>
  <c r="F5" i="38"/>
  <c r="F6" i="38"/>
  <c r="F7" i="38"/>
  <c r="F8" i="38"/>
  <c r="F9" i="38"/>
  <c r="G39" i="12"/>
  <c r="G40" i="12"/>
  <c r="G41" i="12"/>
  <c r="G42" i="12"/>
  <c r="G43" i="12"/>
  <c r="F10" i="38" l="1"/>
  <c r="F8" i="34" l="1"/>
  <c r="F9" i="34"/>
  <c r="F10" i="34"/>
  <c r="F11" i="34"/>
  <c r="F12" i="34"/>
  <c r="F8" i="14"/>
  <c r="F9" i="14"/>
  <c r="F10" i="14"/>
  <c r="F11" i="14"/>
  <c r="F12" i="14"/>
  <c r="E5" i="38"/>
  <c r="E6" i="38"/>
  <c r="E7" i="38"/>
  <c r="E8" i="38"/>
  <c r="E9" i="38"/>
  <c r="F39" i="12"/>
  <c r="F40" i="12"/>
  <c r="F41" i="12"/>
  <c r="F42" i="12"/>
  <c r="F43" i="12"/>
  <c r="C7" i="11"/>
  <c r="D7" i="11"/>
  <c r="E7" i="11"/>
  <c r="F7" i="11"/>
  <c r="G7" i="11"/>
  <c r="H7" i="11"/>
  <c r="I7" i="11"/>
  <c r="J7" i="11"/>
  <c r="K7" i="11"/>
  <c r="L7" i="11"/>
  <c r="M7" i="11"/>
  <c r="N7" i="11"/>
  <c r="O8" i="11"/>
  <c r="O9" i="11"/>
  <c r="O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2" i="11"/>
  <c r="O13" i="11"/>
  <c r="O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6" i="11"/>
  <c r="O17" i="11"/>
  <c r="O18" i="11"/>
  <c r="C20" i="11"/>
  <c r="D20" i="11"/>
  <c r="E20" i="11"/>
  <c r="F20" i="11"/>
  <c r="G20" i="11"/>
  <c r="H20" i="11"/>
  <c r="I20" i="11"/>
  <c r="J20" i="11"/>
  <c r="L20" i="11"/>
  <c r="M20" i="11"/>
  <c r="N20" i="11"/>
  <c r="C21" i="11"/>
  <c r="D21" i="11"/>
  <c r="E21" i="11"/>
  <c r="F21" i="11"/>
  <c r="G21" i="11"/>
  <c r="H21" i="11"/>
  <c r="I21" i="11"/>
  <c r="J21" i="11"/>
  <c r="L21" i="11"/>
  <c r="M21" i="11"/>
  <c r="N21" i="11"/>
  <c r="C22" i="11"/>
  <c r="D22" i="11"/>
  <c r="E22" i="11"/>
  <c r="F22" i="11"/>
  <c r="G22" i="11"/>
  <c r="H22" i="11"/>
  <c r="I22" i="11"/>
  <c r="J22" i="11"/>
  <c r="L22" i="11"/>
  <c r="M22" i="11"/>
  <c r="N22" i="11"/>
  <c r="O23" i="11"/>
  <c r="O2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6" i="11"/>
  <c r="O37" i="11"/>
  <c r="O38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40" i="11"/>
  <c r="O41" i="11"/>
  <c r="O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4" i="11"/>
  <c r="O45" i="11"/>
  <c r="O46" i="11"/>
  <c r="C48" i="11"/>
  <c r="D48" i="11"/>
  <c r="E48" i="11"/>
  <c r="F48" i="11"/>
  <c r="G48" i="11"/>
  <c r="H48" i="11"/>
  <c r="I48" i="11"/>
  <c r="J48" i="11"/>
  <c r="L48" i="11"/>
  <c r="M48" i="11"/>
  <c r="N48" i="11"/>
  <c r="C49" i="11"/>
  <c r="D49" i="11"/>
  <c r="E49" i="11"/>
  <c r="F49" i="11"/>
  <c r="G49" i="11"/>
  <c r="H49" i="11"/>
  <c r="I49" i="11"/>
  <c r="J49" i="11"/>
  <c r="L49" i="11"/>
  <c r="M49" i="11"/>
  <c r="N49" i="11"/>
  <c r="C50" i="11"/>
  <c r="D50" i="11"/>
  <c r="E50" i="11"/>
  <c r="F50" i="11"/>
  <c r="H50" i="11"/>
  <c r="I50" i="11"/>
  <c r="J50" i="11"/>
  <c r="L50" i="11"/>
  <c r="M50" i="11"/>
  <c r="N50" i="11"/>
  <c r="O51" i="11"/>
  <c r="E14" i="36"/>
  <c r="F14" i="36"/>
  <c r="G14" i="36"/>
  <c r="H14" i="36"/>
  <c r="I14" i="36"/>
  <c r="J14" i="36"/>
  <c r="K14" i="36"/>
  <c r="L14" i="36"/>
  <c r="M14" i="36"/>
  <c r="N14" i="36"/>
  <c r="O14" i="36"/>
  <c r="L19" i="11" l="1"/>
  <c r="L25" i="11" s="1"/>
  <c r="E10" i="38"/>
  <c r="O21" i="11"/>
  <c r="O50" i="11"/>
  <c r="O49" i="11"/>
  <c r="O43" i="11"/>
  <c r="O48" i="11"/>
  <c r="O22" i="11"/>
  <c r="O15" i="11"/>
  <c r="O20" i="11"/>
  <c r="O11" i="11"/>
  <c r="M47" i="11"/>
  <c r="M53" i="11" s="1"/>
  <c r="K53" i="11"/>
  <c r="I47" i="11"/>
  <c r="I53" i="11" s="1"/>
  <c r="G47" i="11"/>
  <c r="G53" i="11" s="1"/>
  <c r="E47" i="11"/>
  <c r="E53" i="11" s="1"/>
  <c r="C47" i="11"/>
  <c r="C53" i="11" s="1"/>
  <c r="O39" i="11"/>
  <c r="N19" i="11"/>
  <c r="N25" i="11" s="1"/>
  <c r="J19" i="11"/>
  <c r="J25" i="11" s="1"/>
  <c r="H19" i="11"/>
  <c r="H25" i="11" s="1"/>
  <c r="F19" i="11"/>
  <c r="F25" i="11" s="1"/>
  <c r="D19" i="11"/>
  <c r="D25" i="11" s="1"/>
  <c r="O7" i="11"/>
  <c r="N47" i="11"/>
  <c r="N53" i="11" s="1"/>
  <c r="L47" i="11"/>
  <c r="L53" i="11" s="1"/>
  <c r="J47" i="11"/>
  <c r="J53" i="11" s="1"/>
  <c r="H47" i="11"/>
  <c r="H53" i="11" s="1"/>
  <c r="F47" i="11"/>
  <c r="F53" i="11" s="1"/>
  <c r="D47" i="11"/>
  <c r="D53" i="11" s="1"/>
  <c r="O35" i="11"/>
  <c r="M19" i="11"/>
  <c r="M25" i="11" s="1"/>
  <c r="K19" i="11"/>
  <c r="K25" i="11" s="1"/>
  <c r="I19" i="11"/>
  <c r="I25" i="11" s="1"/>
  <c r="G19" i="11"/>
  <c r="G25" i="11" s="1"/>
  <c r="E19" i="11"/>
  <c r="E25" i="11" s="1"/>
  <c r="C19" i="11"/>
  <c r="C25" i="11"/>
  <c r="D14" i="36"/>
  <c r="O47" i="11" l="1"/>
  <c r="O53" i="11" s="1"/>
  <c r="O19" i="11"/>
  <c r="O25" i="11" s="1"/>
  <c r="E8" i="34" l="1"/>
  <c r="E9" i="34"/>
  <c r="E10" i="34"/>
  <c r="E11" i="34"/>
  <c r="E12" i="34"/>
  <c r="E8" i="14"/>
  <c r="E9" i="14"/>
  <c r="E10" i="14"/>
  <c r="E11" i="14"/>
  <c r="E12" i="14"/>
  <c r="C6" i="38" l="1"/>
  <c r="D6" i="38"/>
  <c r="C5" i="38"/>
  <c r="D5" i="38"/>
  <c r="C7" i="38"/>
  <c r="D7" i="38"/>
  <c r="C8" i="38"/>
  <c r="D8" i="38"/>
  <c r="C9" i="38"/>
  <c r="D9" i="38"/>
  <c r="E39" i="12"/>
  <c r="E40" i="12"/>
  <c r="E41" i="12"/>
  <c r="E42" i="12"/>
  <c r="E43" i="12"/>
  <c r="G50" i="34"/>
  <c r="D8" i="34"/>
  <c r="D9" i="34"/>
  <c r="D10" i="34"/>
  <c r="D11" i="34"/>
  <c r="D12" i="34"/>
  <c r="D8" i="14"/>
  <c r="D9" i="14"/>
  <c r="D10" i="14"/>
  <c r="D11" i="14"/>
  <c r="D12" i="14"/>
  <c r="D50" i="14"/>
  <c r="C10" i="37"/>
  <c r="C43" i="12"/>
  <c r="C42" i="12"/>
  <c r="C41" i="12"/>
  <c r="C40" i="12"/>
  <c r="C39" i="12"/>
  <c r="D43" i="12"/>
  <c r="D42" i="12"/>
  <c r="D41" i="12"/>
  <c r="D40" i="12"/>
  <c r="D39" i="12"/>
  <c r="D33" i="12"/>
  <c r="D22" i="12"/>
  <c r="D11" i="12"/>
  <c r="D7" i="14" l="1"/>
  <c r="D10" i="38"/>
  <c r="C10" i="38"/>
  <c r="C12" i="34"/>
  <c r="C11" i="34"/>
  <c r="C10" i="34"/>
  <c r="C9" i="34"/>
  <c r="C8" i="34"/>
  <c r="C9" i="14"/>
  <c r="C10" i="14"/>
  <c r="C11" i="14"/>
  <c r="C12" i="14"/>
  <c r="C8" i="14"/>
  <c r="K10" i="38" l="1"/>
  <c r="L10" i="38"/>
  <c r="M10" i="38"/>
  <c r="B10" i="37" l="1"/>
  <c r="B5" i="30"/>
  <c r="B8" i="30"/>
  <c r="B11" i="30"/>
  <c r="B15" i="30"/>
  <c r="B16" i="30"/>
  <c r="B27" i="30"/>
  <c r="B28" i="30"/>
  <c r="B29" i="30"/>
  <c r="B30" i="30"/>
  <c r="B31" i="30"/>
  <c r="B32" i="30"/>
  <c r="B33" i="30"/>
  <c r="B39" i="30"/>
  <c r="B45" i="30"/>
  <c r="B51" i="30"/>
  <c r="B26" i="30" l="1"/>
  <c r="B14" i="30"/>
  <c r="B18" i="30" s="1"/>
  <c r="L10" i="8" l="1"/>
  <c r="L79" i="9" l="1"/>
  <c r="L80" i="9"/>
  <c r="L81" i="9"/>
  <c r="L82" i="9"/>
  <c r="L74" i="9"/>
  <c r="L70" i="9"/>
  <c r="L50" i="9"/>
  <c r="L51" i="9"/>
  <c r="L52" i="9"/>
  <c r="L53" i="9"/>
  <c r="L45" i="9"/>
  <c r="L41" i="9"/>
  <c r="L49" i="9" l="1"/>
  <c r="L78" i="9"/>
  <c r="L41" i="8"/>
  <c r="L25" i="8"/>
  <c r="C21" i="28" l="1"/>
  <c r="I48" i="28"/>
  <c r="J48" i="28"/>
  <c r="K48" i="28"/>
  <c r="L48" i="28"/>
  <c r="H48" i="28"/>
  <c r="H48" i="36" l="1"/>
  <c r="I48" i="36"/>
  <c r="J48" i="36"/>
  <c r="K48" i="36"/>
  <c r="L48" i="36"/>
  <c r="M48" i="36"/>
  <c r="N48" i="36"/>
  <c r="O48" i="36"/>
  <c r="H45" i="36"/>
  <c r="I45" i="36"/>
  <c r="J45" i="36"/>
  <c r="K45" i="36"/>
  <c r="L45" i="36"/>
  <c r="M45" i="36"/>
  <c r="N45" i="36"/>
  <c r="O45" i="36"/>
  <c r="H40" i="36"/>
  <c r="I40" i="36"/>
  <c r="J40" i="36"/>
  <c r="K40" i="36"/>
  <c r="L40" i="36"/>
  <c r="M40" i="36"/>
  <c r="N40" i="36"/>
  <c r="O40" i="36"/>
  <c r="H41" i="36"/>
  <c r="I41" i="36"/>
  <c r="I39" i="36" s="1"/>
  <c r="J41" i="36"/>
  <c r="K41" i="36"/>
  <c r="L41" i="36"/>
  <c r="M41" i="36"/>
  <c r="N41" i="36"/>
  <c r="O41" i="36"/>
  <c r="H42" i="36"/>
  <c r="I42" i="36"/>
  <c r="J42" i="36"/>
  <c r="K42" i="36"/>
  <c r="L42" i="36"/>
  <c r="M42" i="36"/>
  <c r="N42" i="36"/>
  <c r="O42" i="36"/>
  <c r="H36" i="36"/>
  <c r="I36" i="36"/>
  <c r="J36" i="36"/>
  <c r="K36" i="36"/>
  <c r="L36" i="36"/>
  <c r="M36" i="36"/>
  <c r="N36" i="36"/>
  <c r="O36" i="36"/>
  <c r="H33" i="36"/>
  <c r="I33" i="36"/>
  <c r="J33" i="36"/>
  <c r="K33" i="36"/>
  <c r="L33" i="36"/>
  <c r="M33" i="36"/>
  <c r="N33" i="36"/>
  <c r="O33" i="36"/>
  <c r="H28" i="36"/>
  <c r="I28" i="36"/>
  <c r="J28" i="36"/>
  <c r="K28" i="36"/>
  <c r="L28" i="36"/>
  <c r="M28" i="36"/>
  <c r="N28" i="36"/>
  <c r="O28" i="36"/>
  <c r="H29" i="36"/>
  <c r="I29" i="36"/>
  <c r="J29" i="36"/>
  <c r="K29" i="36"/>
  <c r="L29" i="36"/>
  <c r="M29" i="36"/>
  <c r="N29" i="36"/>
  <c r="O29" i="36"/>
  <c r="H30" i="36"/>
  <c r="I30" i="36"/>
  <c r="J30" i="36"/>
  <c r="K30" i="36"/>
  <c r="L30" i="36"/>
  <c r="M30" i="36"/>
  <c r="N30" i="36"/>
  <c r="O30" i="36"/>
  <c r="H24" i="36"/>
  <c r="I24" i="36"/>
  <c r="J24" i="36"/>
  <c r="K24" i="36"/>
  <c r="L24" i="36"/>
  <c r="M24" i="36"/>
  <c r="N24" i="36"/>
  <c r="O24" i="36"/>
  <c r="H21" i="36"/>
  <c r="I21" i="36"/>
  <c r="J21" i="36"/>
  <c r="K21" i="36"/>
  <c r="L21" i="36"/>
  <c r="M21" i="36"/>
  <c r="N21" i="36"/>
  <c r="O21" i="36"/>
  <c r="H16" i="36"/>
  <c r="I16" i="36"/>
  <c r="J16" i="36"/>
  <c r="K16" i="36"/>
  <c r="L16" i="36"/>
  <c r="M16" i="36"/>
  <c r="N16" i="36"/>
  <c r="O16" i="36"/>
  <c r="H17" i="36"/>
  <c r="I17" i="36"/>
  <c r="I8" i="36" s="1"/>
  <c r="J17" i="36"/>
  <c r="J8" i="36" s="1"/>
  <c r="K17" i="36"/>
  <c r="K8" i="36" s="1"/>
  <c r="L17" i="36"/>
  <c r="M17" i="36"/>
  <c r="M8" i="36" s="1"/>
  <c r="N17" i="36"/>
  <c r="O17" i="36"/>
  <c r="H18" i="36"/>
  <c r="I18" i="36"/>
  <c r="J18" i="36"/>
  <c r="K18" i="36"/>
  <c r="L18" i="36"/>
  <c r="M18" i="36"/>
  <c r="N18" i="36"/>
  <c r="O18" i="36"/>
  <c r="H27" i="35"/>
  <c r="I27" i="35"/>
  <c r="J27" i="35"/>
  <c r="K27" i="35"/>
  <c r="L27" i="35"/>
  <c r="M27" i="35"/>
  <c r="N27" i="35"/>
  <c r="O27" i="35"/>
  <c r="H28" i="35"/>
  <c r="I28" i="35"/>
  <c r="J28" i="35"/>
  <c r="K28" i="35"/>
  <c r="L28" i="35"/>
  <c r="M28" i="35"/>
  <c r="N28" i="35"/>
  <c r="O28" i="35"/>
  <c r="H47" i="35"/>
  <c r="I47" i="35"/>
  <c r="J47" i="35"/>
  <c r="K47" i="35"/>
  <c r="L47" i="35"/>
  <c r="M47" i="35"/>
  <c r="N47" i="35"/>
  <c r="O47" i="35"/>
  <c r="H44" i="35"/>
  <c r="I44" i="35"/>
  <c r="J44" i="35"/>
  <c r="K44" i="35"/>
  <c r="L44" i="35"/>
  <c r="M44" i="35"/>
  <c r="N44" i="35"/>
  <c r="O44" i="35"/>
  <c r="H39" i="35"/>
  <c r="I39" i="35"/>
  <c r="J39" i="35"/>
  <c r="K39" i="35"/>
  <c r="L39" i="35"/>
  <c r="M39" i="35"/>
  <c r="N39" i="35"/>
  <c r="O39" i="35"/>
  <c r="H40" i="35"/>
  <c r="I40" i="35"/>
  <c r="J40" i="35"/>
  <c r="K40" i="35"/>
  <c r="L40" i="35"/>
  <c r="M40" i="35"/>
  <c r="N40" i="35"/>
  <c r="O40" i="35"/>
  <c r="H41" i="35"/>
  <c r="I41" i="35"/>
  <c r="J41" i="35"/>
  <c r="K41" i="35"/>
  <c r="L41" i="35"/>
  <c r="M41" i="35"/>
  <c r="N41" i="35"/>
  <c r="O41" i="35"/>
  <c r="H35" i="35"/>
  <c r="I35" i="35"/>
  <c r="J35" i="35"/>
  <c r="K35" i="35"/>
  <c r="L35" i="35"/>
  <c r="M35" i="35"/>
  <c r="N35" i="35"/>
  <c r="O35" i="35"/>
  <c r="H32" i="35"/>
  <c r="I32" i="35"/>
  <c r="J32" i="35"/>
  <c r="K32" i="35"/>
  <c r="L32" i="35"/>
  <c r="M32" i="35"/>
  <c r="N32" i="35"/>
  <c r="O32" i="35"/>
  <c r="H29" i="35"/>
  <c r="I29" i="35"/>
  <c r="J29" i="35"/>
  <c r="K29" i="35"/>
  <c r="L29" i="35"/>
  <c r="M29" i="35"/>
  <c r="N29" i="35"/>
  <c r="O29" i="35"/>
  <c r="H23" i="35"/>
  <c r="I23" i="35"/>
  <c r="J23" i="35"/>
  <c r="K23" i="35"/>
  <c r="L23" i="35"/>
  <c r="M23" i="35"/>
  <c r="N23" i="35"/>
  <c r="O23" i="35"/>
  <c r="H20" i="35"/>
  <c r="I20" i="35"/>
  <c r="J20" i="35"/>
  <c r="K20" i="35"/>
  <c r="L20" i="35"/>
  <c r="M20" i="35"/>
  <c r="N20" i="35"/>
  <c r="O20" i="35"/>
  <c r="H17" i="35"/>
  <c r="I17" i="35"/>
  <c r="J17" i="35"/>
  <c r="K17" i="35"/>
  <c r="L17" i="35"/>
  <c r="M17" i="35"/>
  <c r="N17" i="35"/>
  <c r="O17" i="35"/>
  <c r="H15" i="35"/>
  <c r="I15" i="35"/>
  <c r="J15" i="35"/>
  <c r="K15" i="35"/>
  <c r="L15" i="35"/>
  <c r="M15" i="35"/>
  <c r="N15" i="35"/>
  <c r="O15" i="35"/>
  <c r="H16" i="35"/>
  <c r="H7" i="35" s="1"/>
  <c r="I16" i="35"/>
  <c r="I7" i="35" s="1"/>
  <c r="J16" i="35"/>
  <c r="J7" i="35" s="1"/>
  <c r="K16" i="35"/>
  <c r="K7" i="35" s="1"/>
  <c r="L16" i="35"/>
  <c r="L7" i="35" s="1"/>
  <c r="M16" i="35"/>
  <c r="M7" i="35" s="1"/>
  <c r="N16" i="35"/>
  <c r="N7" i="35" s="1"/>
  <c r="O16" i="35"/>
  <c r="O7" i="35" s="1"/>
  <c r="M35" i="28"/>
  <c r="N35" i="28"/>
  <c r="F48" i="28"/>
  <c r="G48" i="28"/>
  <c r="G44" i="28"/>
  <c r="H44" i="28"/>
  <c r="I44" i="28"/>
  <c r="J44" i="28"/>
  <c r="K44" i="28"/>
  <c r="L44" i="28"/>
  <c r="G40" i="28"/>
  <c r="H40" i="28"/>
  <c r="I40" i="28"/>
  <c r="J40" i="28"/>
  <c r="K40" i="28"/>
  <c r="L40" i="28"/>
  <c r="G36" i="28"/>
  <c r="H36" i="28"/>
  <c r="I36" i="28"/>
  <c r="J36" i="28"/>
  <c r="K36" i="28"/>
  <c r="L36" i="28"/>
  <c r="M33" i="38"/>
  <c r="L33" i="38"/>
  <c r="K33" i="38"/>
  <c r="J33" i="38"/>
  <c r="I33" i="38"/>
  <c r="H33" i="38"/>
  <c r="G33" i="38"/>
  <c r="F33" i="38"/>
  <c r="E33" i="38"/>
  <c r="D33" i="38"/>
  <c r="C33" i="38"/>
  <c r="B33" i="38"/>
  <c r="M22" i="38"/>
  <c r="L22" i="38"/>
  <c r="K22" i="38"/>
  <c r="J22" i="38"/>
  <c r="I22" i="38"/>
  <c r="H22" i="38"/>
  <c r="G22" i="38"/>
  <c r="F22" i="38"/>
  <c r="E22" i="38"/>
  <c r="D22" i="38"/>
  <c r="C22" i="38"/>
  <c r="B22" i="38"/>
  <c r="J10" i="37"/>
  <c r="I10" i="37"/>
  <c r="H10" i="37"/>
  <c r="G10" i="37"/>
  <c r="F10" i="37"/>
  <c r="E10" i="37"/>
  <c r="D10" i="37"/>
  <c r="N9" i="37"/>
  <c r="N8" i="37"/>
  <c r="N7" i="37"/>
  <c r="N6" i="37"/>
  <c r="N5" i="37"/>
  <c r="M33" i="37"/>
  <c r="L33" i="37"/>
  <c r="K33" i="37"/>
  <c r="J33" i="37"/>
  <c r="I33" i="37"/>
  <c r="H33" i="37"/>
  <c r="G33" i="37"/>
  <c r="F33" i="37"/>
  <c r="E33" i="37"/>
  <c r="D33" i="37"/>
  <c r="C33" i="37"/>
  <c r="B33" i="37"/>
  <c r="N32" i="37"/>
  <c r="N31" i="37"/>
  <c r="N30" i="37"/>
  <c r="N29" i="37"/>
  <c r="N28" i="37"/>
  <c r="M22" i="37"/>
  <c r="L22" i="37"/>
  <c r="K22" i="37"/>
  <c r="J22" i="37"/>
  <c r="I22" i="37"/>
  <c r="H22" i="37"/>
  <c r="G22" i="37"/>
  <c r="F22" i="37"/>
  <c r="E22" i="37"/>
  <c r="D22" i="37"/>
  <c r="C22" i="37"/>
  <c r="B22" i="37"/>
  <c r="N21" i="37"/>
  <c r="N20" i="37"/>
  <c r="N19" i="37"/>
  <c r="N18" i="37"/>
  <c r="N17" i="37"/>
  <c r="G48" i="36"/>
  <c r="F48" i="36"/>
  <c r="E48" i="36"/>
  <c r="D48" i="36"/>
  <c r="G45" i="36"/>
  <c r="F45" i="36"/>
  <c r="E45" i="36"/>
  <c r="D45" i="36"/>
  <c r="G42" i="36"/>
  <c r="F42" i="36"/>
  <c r="E42" i="36"/>
  <c r="D42" i="36"/>
  <c r="G41" i="36"/>
  <c r="F41" i="36"/>
  <c r="E41" i="36"/>
  <c r="D41" i="36"/>
  <c r="G40" i="36"/>
  <c r="F40" i="36"/>
  <c r="E40" i="36"/>
  <c r="D40" i="36"/>
  <c r="O39" i="36"/>
  <c r="N39" i="36"/>
  <c r="L39" i="36"/>
  <c r="K39" i="36"/>
  <c r="J39" i="36"/>
  <c r="H39" i="36"/>
  <c r="G39" i="36"/>
  <c r="F39" i="36"/>
  <c r="G36" i="36"/>
  <c r="F36" i="36"/>
  <c r="E36" i="36"/>
  <c r="D36" i="36"/>
  <c r="G33" i="36"/>
  <c r="F33" i="36"/>
  <c r="E33" i="36"/>
  <c r="D33" i="36"/>
  <c r="F30" i="36"/>
  <c r="E30" i="36"/>
  <c r="D30" i="36"/>
  <c r="G29" i="36"/>
  <c r="F29" i="36"/>
  <c r="E29" i="36"/>
  <c r="D29" i="36"/>
  <c r="G28" i="36"/>
  <c r="G27" i="36" s="1"/>
  <c r="F28" i="36"/>
  <c r="E28" i="36"/>
  <c r="E27" i="36" s="1"/>
  <c r="D28" i="36"/>
  <c r="O27" i="36"/>
  <c r="N27" i="36"/>
  <c r="K27" i="36"/>
  <c r="I27" i="36"/>
  <c r="G24" i="36"/>
  <c r="F24" i="36"/>
  <c r="E24" i="36"/>
  <c r="D24" i="36"/>
  <c r="G21" i="36"/>
  <c r="F21" i="36"/>
  <c r="E21" i="36"/>
  <c r="D21" i="36"/>
  <c r="F18" i="36"/>
  <c r="E18" i="36"/>
  <c r="D18" i="36"/>
  <c r="G17" i="36"/>
  <c r="G8" i="36" s="1"/>
  <c r="F17" i="36"/>
  <c r="E17" i="36"/>
  <c r="E8" i="36" s="1"/>
  <c r="D17" i="36"/>
  <c r="G16" i="36"/>
  <c r="F16" i="36"/>
  <c r="E16" i="36"/>
  <c r="E15" i="36" s="1"/>
  <c r="D16" i="36"/>
  <c r="D15" i="36" s="1"/>
  <c r="O15" i="36"/>
  <c r="N15" i="36"/>
  <c r="M15" i="36"/>
  <c r="K15" i="36"/>
  <c r="J15" i="36"/>
  <c r="O13" i="36"/>
  <c r="N13" i="36"/>
  <c r="M13" i="36"/>
  <c r="L13" i="36"/>
  <c r="K13" i="36"/>
  <c r="J13" i="36"/>
  <c r="I13" i="36"/>
  <c r="H13" i="36"/>
  <c r="G13" i="36"/>
  <c r="F13" i="36"/>
  <c r="E13" i="36"/>
  <c r="D13" i="36"/>
  <c r="O12" i="36"/>
  <c r="N12" i="36"/>
  <c r="M12" i="36"/>
  <c r="L12" i="36"/>
  <c r="K12" i="36"/>
  <c r="J12" i="36"/>
  <c r="I12" i="36"/>
  <c r="H12" i="36"/>
  <c r="G12" i="36"/>
  <c r="F12" i="36"/>
  <c r="E12" i="36"/>
  <c r="D12" i="36"/>
  <c r="O11" i="36"/>
  <c r="N11" i="36"/>
  <c r="M11" i="36"/>
  <c r="L11" i="36"/>
  <c r="K11" i="36"/>
  <c r="J11" i="36"/>
  <c r="I11" i="36"/>
  <c r="H11" i="36"/>
  <c r="G11" i="36"/>
  <c r="F11" i="36"/>
  <c r="E11" i="36"/>
  <c r="D11" i="36"/>
  <c r="O10" i="36"/>
  <c r="N10" i="36"/>
  <c r="M10" i="36"/>
  <c r="L10" i="36"/>
  <c r="K10" i="36"/>
  <c r="J10" i="36"/>
  <c r="I10" i="36"/>
  <c r="H10" i="36"/>
  <c r="G10" i="36"/>
  <c r="F10" i="36"/>
  <c r="E10" i="36"/>
  <c r="D10" i="36"/>
  <c r="O9" i="36"/>
  <c r="N9" i="36"/>
  <c r="M9" i="36"/>
  <c r="L9" i="36"/>
  <c r="K9" i="36"/>
  <c r="K7" i="36" s="1"/>
  <c r="J9" i="36"/>
  <c r="J7" i="36" s="1"/>
  <c r="I9" i="36"/>
  <c r="H9" i="36"/>
  <c r="H7" i="36" s="1"/>
  <c r="G9" i="36"/>
  <c r="G7" i="36" s="1"/>
  <c r="F9" i="36"/>
  <c r="F7" i="36" s="1"/>
  <c r="E9" i="36"/>
  <c r="E7" i="36" s="1"/>
  <c r="D9" i="36"/>
  <c r="D7" i="36" s="1"/>
  <c r="O8" i="36" l="1"/>
  <c r="N8" i="36"/>
  <c r="O7" i="36"/>
  <c r="O6" i="36" s="1"/>
  <c r="M39" i="36"/>
  <c r="M27" i="36"/>
  <c r="L35" i="28"/>
  <c r="L27" i="36"/>
  <c r="L8" i="36"/>
  <c r="L15" i="36"/>
  <c r="K35" i="28"/>
  <c r="J35" i="28"/>
  <c r="J27" i="36"/>
  <c r="I7" i="36"/>
  <c r="I15" i="36"/>
  <c r="H35" i="28"/>
  <c r="H8" i="36"/>
  <c r="H6" i="36" s="1"/>
  <c r="H27" i="36"/>
  <c r="H15" i="36"/>
  <c r="G15" i="36"/>
  <c r="G6" i="36"/>
  <c r="F27" i="36"/>
  <c r="F8" i="36"/>
  <c r="F6" i="36" s="1"/>
  <c r="F15" i="36"/>
  <c r="E39" i="36"/>
  <c r="E6" i="36"/>
  <c r="D8" i="36"/>
  <c r="D6" i="36" s="1"/>
  <c r="D39" i="36"/>
  <c r="D27" i="36"/>
  <c r="G35" i="28"/>
  <c r="M10" i="37"/>
  <c r="L10" i="37"/>
  <c r="L7" i="36"/>
  <c r="N7" i="36"/>
  <c r="N6" i="36" s="1"/>
  <c r="M7" i="36"/>
  <c r="M6" i="36" s="1"/>
  <c r="K10" i="37"/>
  <c r="K6" i="36"/>
  <c r="J6" i="36"/>
  <c r="I35" i="28"/>
  <c r="I6" i="36"/>
  <c r="N33" i="38"/>
  <c r="N22" i="37"/>
  <c r="N10" i="37"/>
  <c r="N5" i="38"/>
  <c r="N6" i="38"/>
  <c r="N7" i="38"/>
  <c r="N8" i="38"/>
  <c r="N22" i="38"/>
  <c r="N9" i="38"/>
  <c r="N33" i="37"/>
  <c r="G47" i="35"/>
  <c r="F47" i="35"/>
  <c r="E47" i="35"/>
  <c r="D47" i="35"/>
  <c r="G44" i="35"/>
  <c r="F44" i="35"/>
  <c r="E44" i="35"/>
  <c r="D44" i="35"/>
  <c r="G41" i="35"/>
  <c r="F41" i="35"/>
  <c r="E41" i="35"/>
  <c r="D41" i="35"/>
  <c r="G40" i="35"/>
  <c r="F40" i="35"/>
  <c r="E40" i="35"/>
  <c r="D40" i="35"/>
  <c r="G39" i="35"/>
  <c r="F39" i="35"/>
  <c r="E39" i="35"/>
  <c r="D39" i="35"/>
  <c r="O38" i="35"/>
  <c r="N38" i="35"/>
  <c r="M38" i="35"/>
  <c r="L38" i="35"/>
  <c r="K38" i="35"/>
  <c r="J38" i="35"/>
  <c r="I38" i="35"/>
  <c r="H38" i="35"/>
  <c r="G38" i="35"/>
  <c r="F38" i="35"/>
  <c r="G35" i="35"/>
  <c r="F35" i="35"/>
  <c r="E35" i="35"/>
  <c r="D35" i="35"/>
  <c r="G32" i="35"/>
  <c r="F32" i="35"/>
  <c r="E32" i="35"/>
  <c r="D32" i="35"/>
  <c r="F29" i="35"/>
  <c r="E29" i="35"/>
  <c r="D29" i="35"/>
  <c r="G28" i="35"/>
  <c r="F28" i="35"/>
  <c r="E28" i="35"/>
  <c r="D28" i="35"/>
  <c r="G27" i="35"/>
  <c r="G26" i="35" s="1"/>
  <c r="F27" i="35"/>
  <c r="E27" i="35"/>
  <c r="D27" i="35"/>
  <c r="O26" i="35"/>
  <c r="N26" i="35"/>
  <c r="M26" i="35"/>
  <c r="L26" i="35"/>
  <c r="K26" i="35"/>
  <c r="J26" i="35"/>
  <c r="I26" i="35"/>
  <c r="H26" i="35"/>
  <c r="F26" i="35"/>
  <c r="F23" i="35"/>
  <c r="E23" i="35"/>
  <c r="D23" i="35"/>
  <c r="F20" i="35"/>
  <c r="E20" i="35"/>
  <c r="D20" i="35"/>
  <c r="F17" i="35"/>
  <c r="E17" i="35"/>
  <c r="D17" i="35"/>
  <c r="G16" i="35"/>
  <c r="F16" i="35"/>
  <c r="F7" i="35" s="1"/>
  <c r="E16" i="35"/>
  <c r="D16" i="35"/>
  <c r="G15" i="35"/>
  <c r="F15" i="35"/>
  <c r="E15" i="35"/>
  <c r="E14" i="35" s="1"/>
  <c r="D15" i="35"/>
  <c r="O14" i="35"/>
  <c r="N14" i="35"/>
  <c r="M14" i="35"/>
  <c r="L14" i="35"/>
  <c r="K14" i="35"/>
  <c r="J14" i="35"/>
  <c r="I14" i="35"/>
  <c r="H14" i="35"/>
  <c r="G14" i="35"/>
  <c r="F14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O11" i="35"/>
  <c r="N11" i="35"/>
  <c r="M11" i="35"/>
  <c r="L11" i="35"/>
  <c r="K11" i="35"/>
  <c r="J11" i="35"/>
  <c r="I11" i="35"/>
  <c r="H11" i="35"/>
  <c r="G11" i="35"/>
  <c r="F11" i="35"/>
  <c r="E11" i="35"/>
  <c r="D11" i="35"/>
  <c r="O10" i="35"/>
  <c r="N10" i="35"/>
  <c r="M10" i="35"/>
  <c r="L10" i="35"/>
  <c r="K10" i="35"/>
  <c r="J10" i="35"/>
  <c r="I10" i="35"/>
  <c r="H10" i="35"/>
  <c r="G10" i="35"/>
  <c r="F10" i="35"/>
  <c r="E10" i="35"/>
  <c r="D10" i="35"/>
  <c r="O9" i="35"/>
  <c r="N9" i="35"/>
  <c r="M9" i="35"/>
  <c r="L9" i="35"/>
  <c r="K9" i="35"/>
  <c r="J9" i="35"/>
  <c r="I9" i="35"/>
  <c r="H9" i="35"/>
  <c r="G9" i="35"/>
  <c r="F9" i="35"/>
  <c r="E9" i="35"/>
  <c r="D9" i="35"/>
  <c r="O8" i="35"/>
  <c r="N8" i="35"/>
  <c r="M8" i="35"/>
  <c r="L8" i="35"/>
  <c r="K8" i="35"/>
  <c r="J8" i="35"/>
  <c r="I8" i="35"/>
  <c r="H8" i="35"/>
  <c r="G8" i="35"/>
  <c r="G6" i="35" s="1"/>
  <c r="F8" i="35"/>
  <c r="F6" i="35" s="1"/>
  <c r="E8" i="35"/>
  <c r="E6" i="35" s="1"/>
  <c r="D8" i="35"/>
  <c r="D6" i="35" s="1"/>
  <c r="G7" i="35" l="1"/>
  <c r="E7" i="35"/>
  <c r="O6" i="35"/>
  <c r="O5" i="35" s="1"/>
  <c r="N6" i="35"/>
  <c r="N5" i="35" s="1"/>
  <c r="M6" i="35"/>
  <c r="M5" i="35" s="1"/>
  <c r="L6" i="36"/>
  <c r="K6" i="35"/>
  <c r="K5" i="35" s="1"/>
  <c r="J6" i="35"/>
  <c r="J5" i="35" s="1"/>
  <c r="I6" i="35"/>
  <c r="I5" i="35" s="1"/>
  <c r="H6" i="35"/>
  <c r="H5" i="35" s="1"/>
  <c r="G5" i="35"/>
  <c r="F5" i="35"/>
  <c r="E38" i="35"/>
  <c r="E26" i="35"/>
  <c r="E5" i="35"/>
  <c r="D38" i="35"/>
  <c r="D26" i="35"/>
  <c r="D14" i="35"/>
  <c r="D7" i="35"/>
  <c r="D5" i="35"/>
  <c r="L6" i="35"/>
  <c r="L5" i="35" s="1"/>
  <c r="N10" i="38"/>
  <c r="O50" i="28"/>
  <c r="O49" i="28"/>
  <c r="E48" i="28"/>
  <c r="D48" i="28"/>
  <c r="C48" i="28"/>
  <c r="O47" i="28"/>
  <c r="O46" i="28"/>
  <c r="O45" i="28"/>
  <c r="F44" i="28"/>
  <c r="E44" i="28"/>
  <c r="D44" i="28"/>
  <c r="C44" i="28"/>
  <c r="O43" i="28"/>
  <c r="O42" i="28"/>
  <c r="O41" i="28"/>
  <c r="F40" i="28"/>
  <c r="E40" i="28"/>
  <c r="D40" i="28"/>
  <c r="C40" i="28"/>
  <c r="O39" i="28"/>
  <c r="O38" i="28"/>
  <c r="O37" i="28"/>
  <c r="F36" i="28"/>
  <c r="E36" i="28"/>
  <c r="D36" i="28"/>
  <c r="C36" i="28"/>
  <c r="O48" i="28" l="1"/>
  <c r="O44" i="28"/>
  <c r="O40" i="28"/>
  <c r="O36" i="28"/>
  <c r="F35" i="28"/>
  <c r="D35" i="28"/>
  <c r="C35" i="28"/>
  <c r="E35" i="28"/>
  <c r="O35" i="28" l="1"/>
  <c r="G6" i="15" l="1"/>
  <c r="G20" i="25"/>
  <c r="G6" i="25"/>
  <c r="C5" i="30" l="1"/>
  <c r="D5" i="30"/>
  <c r="E5" i="30"/>
  <c r="F5" i="30"/>
  <c r="G5" i="30"/>
  <c r="H5" i="30"/>
  <c r="I5" i="30"/>
  <c r="J5" i="30"/>
  <c r="K5" i="30"/>
  <c r="L5" i="30"/>
  <c r="M5" i="30"/>
  <c r="N6" i="30"/>
  <c r="N7" i="30"/>
  <c r="C8" i="30"/>
  <c r="D8" i="30"/>
  <c r="E8" i="30"/>
  <c r="F8" i="30"/>
  <c r="G8" i="30"/>
  <c r="H8" i="30"/>
  <c r="I8" i="30"/>
  <c r="K8" i="30"/>
  <c r="L8" i="30"/>
  <c r="M8" i="30"/>
  <c r="N9" i="30"/>
  <c r="N10" i="30"/>
  <c r="C11" i="30"/>
  <c r="D11" i="30"/>
  <c r="E11" i="30"/>
  <c r="F11" i="30"/>
  <c r="G11" i="30"/>
  <c r="H11" i="30"/>
  <c r="I11" i="30"/>
  <c r="J11" i="30"/>
  <c r="K11" i="30"/>
  <c r="L11" i="30"/>
  <c r="M11" i="30"/>
  <c r="N12" i="30"/>
  <c r="N13" i="30"/>
  <c r="C15" i="30"/>
  <c r="D15" i="30"/>
  <c r="E15" i="30"/>
  <c r="F15" i="30"/>
  <c r="G15" i="30"/>
  <c r="H15" i="30"/>
  <c r="I15" i="30"/>
  <c r="J15" i="30"/>
  <c r="K15" i="30"/>
  <c r="L15" i="30"/>
  <c r="M15" i="30"/>
  <c r="C16" i="30"/>
  <c r="D16" i="30"/>
  <c r="E16" i="30"/>
  <c r="F16" i="30"/>
  <c r="G16" i="30"/>
  <c r="H16" i="30"/>
  <c r="I16" i="30"/>
  <c r="J16" i="30"/>
  <c r="K16" i="30"/>
  <c r="L16" i="30"/>
  <c r="M16" i="30"/>
  <c r="N17" i="30"/>
  <c r="C27" i="30"/>
  <c r="D27" i="30"/>
  <c r="E27" i="30"/>
  <c r="F27" i="30"/>
  <c r="G27" i="30"/>
  <c r="H27" i="30"/>
  <c r="I27" i="30"/>
  <c r="J27" i="30"/>
  <c r="K27" i="30"/>
  <c r="L27" i="30"/>
  <c r="M27" i="30"/>
  <c r="C28" i="30"/>
  <c r="D28" i="30"/>
  <c r="E28" i="30"/>
  <c r="F28" i="30"/>
  <c r="G28" i="30"/>
  <c r="H28" i="30"/>
  <c r="I28" i="30"/>
  <c r="J28" i="30"/>
  <c r="K28" i="30"/>
  <c r="L28" i="30"/>
  <c r="M28" i="30"/>
  <c r="C29" i="30"/>
  <c r="D29" i="30"/>
  <c r="E29" i="30"/>
  <c r="F29" i="30"/>
  <c r="G29" i="30"/>
  <c r="H29" i="30"/>
  <c r="I29" i="30"/>
  <c r="J29" i="30"/>
  <c r="K29" i="30"/>
  <c r="L29" i="30"/>
  <c r="M29" i="30"/>
  <c r="C30" i="30"/>
  <c r="D30" i="30"/>
  <c r="E30" i="30"/>
  <c r="F30" i="30"/>
  <c r="G30" i="30"/>
  <c r="H30" i="30"/>
  <c r="I30" i="30"/>
  <c r="J30" i="30"/>
  <c r="K30" i="30"/>
  <c r="L30" i="30"/>
  <c r="M30" i="30"/>
  <c r="C31" i="30"/>
  <c r="D31" i="30"/>
  <c r="E31" i="30"/>
  <c r="F31" i="30"/>
  <c r="G31" i="30"/>
  <c r="H31" i="30"/>
  <c r="I31" i="30"/>
  <c r="J31" i="30"/>
  <c r="K31" i="30"/>
  <c r="L31" i="30"/>
  <c r="M31" i="30"/>
  <c r="C32" i="30"/>
  <c r="D32" i="30"/>
  <c r="E32" i="30"/>
  <c r="F32" i="30"/>
  <c r="G32" i="30"/>
  <c r="H32" i="30"/>
  <c r="I32" i="30"/>
  <c r="J32" i="30"/>
  <c r="K32" i="30"/>
  <c r="L32" i="30"/>
  <c r="M32" i="30"/>
  <c r="C33" i="30"/>
  <c r="D33" i="30"/>
  <c r="E33" i="30"/>
  <c r="F33" i="30"/>
  <c r="G33" i="30"/>
  <c r="H33" i="30"/>
  <c r="I33" i="30"/>
  <c r="J33" i="30"/>
  <c r="K33" i="30"/>
  <c r="L33" i="30"/>
  <c r="M33" i="30"/>
  <c r="N34" i="30"/>
  <c r="N35" i="30"/>
  <c r="N36" i="30"/>
  <c r="N37" i="30"/>
  <c r="N38" i="30"/>
  <c r="C39" i="30"/>
  <c r="D39" i="30"/>
  <c r="E39" i="30"/>
  <c r="F39" i="30"/>
  <c r="G39" i="30"/>
  <c r="H39" i="30"/>
  <c r="I39" i="30"/>
  <c r="J39" i="30"/>
  <c r="K39" i="30"/>
  <c r="L39" i="30"/>
  <c r="M39" i="30"/>
  <c r="N40" i="30"/>
  <c r="N41" i="30"/>
  <c r="N42" i="30"/>
  <c r="N43" i="30"/>
  <c r="N44" i="30"/>
  <c r="C45" i="30"/>
  <c r="D45" i="30"/>
  <c r="E45" i="30"/>
  <c r="F45" i="30"/>
  <c r="G45" i="30"/>
  <c r="H45" i="30"/>
  <c r="I45" i="30"/>
  <c r="J45" i="30"/>
  <c r="K45" i="30"/>
  <c r="L45" i="30"/>
  <c r="M45" i="30"/>
  <c r="N46" i="30"/>
  <c r="N47" i="30"/>
  <c r="N48" i="30"/>
  <c r="N49" i="30"/>
  <c r="N50" i="30"/>
  <c r="C51" i="30"/>
  <c r="D51" i="30"/>
  <c r="E51" i="30"/>
  <c r="F51" i="30"/>
  <c r="G51" i="30"/>
  <c r="H51" i="30"/>
  <c r="I51" i="30"/>
  <c r="J51" i="30"/>
  <c r="K51" i="30"/>
  <c r="L51" i="30"/>
  <c r="M51" i="30"/>
  <c r="N55" i="30"/>
  <c r="N56" i="30"/>
  <c r="N57" i="30"/>
  <c r="C8" i="9"/>
  <c r="D8" i="9"/>
  <c r="E8" i="9"/>
  <c r="F8" i="9"/>
  <c r="G8" i="9"/>
  <c r="H8" i="9"/>
  <c r="I8" i="9"/>
  <c r="J8" i="9"/>
  <c r="K8" i="9"/>
  <c r="L8" i="9"/>
  <c r="M8" i="9"/>
  <c r="N8" i="9"/>
  <c r="O9" i="9"/>
  <c r="O10" i="9"/>
  <c r="O11" i="9"/>
  <c r="C12" i="9"/>
  <c r="D12" i="9"/>
  <c r="E12" i="9"/>
  <c r="F12" i="9"/>
  <c r="G12" i="9"/>
  <c r="H12" i="9"/>
  <c r="I12" i="9"/>
  <c r="J12" i="9"/>
  <c r="K12" i="9"/>
  <c r="L12" i="9"/>
  <c r="M12" i="9"/>
  <c r="N12" i="9"/>
  <c r="O13" i="9"/>
  <c r="O14" i="9"/>
  <c r="O15" i="9"/>
  <c r="C16" i="9"/>
  <c r="D16" i="9"/>
  <c r="E16" i="9"/>
  <c r="F16" i="9"/>
  <c r="G16" i="9"/>
  <c r="H16" i="9"/>
  <c r="I16" i="9"/>
  <c r="J16" i="9"/>
  <c r="K16" i="9"/>
  <c r="L16" i="9"/>
  <c r="M16" i="9"/>
  <c r="N16" i="9"/>
  <c r="O17" i="9"/>
  <c r="O18" i="9"/>
  <c r="O19" i="9"/>
  <c r="C21" i="9"/>
  <c r="D21" i="9"/>
  <c r="E21" i="9"/>
  <c r="F21" i="9"/>
  <c r="G21" i="9"/>
  <c r="H21" i="9"/>
  <c r="I21" i="9"/>
  <c r="J21" i="9"/>
  <c r="K21" i="9"/>
  <c r="L21" i="9"/>
  <c r="M21" i="9"/>
  <c r="N21" i="9"/>
  <c r="C22" i="9"/>
  <c r="D22" i="9"/>
  <c r="E22" i="9"/>
  <c r="F22" i="9"/>
  <c r="G22" i="9"/>
  <c r="H22" i="9"/>
  <c r="I22" i="9"/>
  <c r="J22" i="9"/>
  <c r="K22" i="9"/>
  <c r="L22" i="9"/>
  <c r="M22" i="9"/>
  <c r="N22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4" i="9"/>
  <c r="E24" i="9"/>
  <c r="F24" i="9"/>
  <c r="G24" i="9"/>
  <c r="H24" i="9"/>
  <c r="I24" i="9"/>
  <c r="J24" i="9"/>
  <c r="K24" i="9"/>
  <c r="L24" i="9"/>
  <c r="M24" i="9"/>
  <c r="N24" i="9"/>
  <c r="O25" i="9"/>
  <c r="O26" i="9"/>
  <c r="C37" i="9"/>
  <c r="D37" i="9"/>
  <c r="E37" i="9"/>
  <c r="F37" i="9"/>
  <c r="G37" i="9"/>
  <c r="H37" i="9"/>
  <c r="I37" i="9"/>
  <c r="J37" i="9"/>
  <c r="K37" i="9"/>
  <c r="L37" i="9"/>
  <c r="M37" i="9"/>
  <c r="N37" i="9"/>
  <c r="O38" i="9"/>
  <c r="O39" i="9"/>
  <c r="O40" i="9"/>
  <c r="C41" i="9"/>
  <c r="D41" i="9"/>
  <c r="E41" i="9"/>
  <c r="F41" i="9"/>
  <c r="G41" i="9"/>
  <c r="H41" i="9"/>
  <c r="I41" i="9"/>
  <c r="J41" i="9"/>
  <c r="K41" i="9"/>
  <c r="M41" i="9"/>
  <c r="N41" i="9"/>
  <c r="O42" i="9"/>
  <c r="O43" i="9"/>
  <c r="O44" i="9"/>
  <c r="C45" i="9"/>
  <c r="D45" i="9"/>
  <c r="E45" i="9"/>
  <c r="F45" i="9"/>
  <c r="G45" i="9"/>
  <c r="H45" i="9"/>
  <c r="I45" i="9"/>
  <c r="J45" i="9"/>
  <c r="K45" i="9"/>
  <c r="M45" i="9"/>
  <c r="N45" i="9"/>
  <c r="O46" i="9"/>
  <c r="O47" i="9"/>
  <c r="O48" i="9"/>
  <c r="C50" i="9"/>
  <c r="D50" i="9"/>
  <c r="E50" i="9"/>
  <c r="F50" i="9"/>
  <c r="G50" i="9"/>
  <c r="H50" i="9"/>
  <c r="I50" i="9"/>
  <c r="J50" i="9"/>
  <c r="K50" i="9"/>
  <c r="M50" i="9"/>
  <c r="N50" i="9"/>
  <c r="C51" i="9"/>
  <c r="D51" i="9"/>
  <c r="E51" i="9"/>
  <c r="F51" i="9"/>
  <c r="G51" i="9"/>
  <c r="H51" i="9"/>
  <c r="I51" i="9"/>
  <c r="J51" i="9"/>
  <c r="K51" i="9"/>
  <c r="M51" i="9"/>
  <c r="N51" i="9"/>
  <c r="C52" i="9"/>
  <c r="D52" i="9"/>
  <c r="E52" i="9"/>
  <c r="F52" i="9"/>
  <c r="G52" i="9"/>
  <c r="H52" i="9"/>
  <c r="I52" i="9"/>
  <c r="J52" i="9"/>
  <c r="K52" i="9"/>
  <c r="M52" i="9"/>
  <c r="N52" i="9"/>
  <c r="C53" i="9"/>
  <c r="D53" i="9"/>
  <c r="E53" i="9"/>
  <c r="F53" i="9"/>
  <c r="G53" i="9"/>
  <c r="H53" i="9"/>
  <c r="I53" i="9"/>
  <c r="J53" i="9"/>
  <c r="K53" i="9"/>
  <c r="M53" i="9"/>
  <c r="N53" i="9"/>
  <c r="O54" i="9"/>
  <c r="O55" i="9"/>
  <c r="C66" i="9"/>
  <c r="D66" i="9"/>
  <c r="E66" i="9"/>
  <c r="F66" i="9"/>
  <c r="G66" i="9"/>
  <c r="H66" i="9"/>
  <c r="I66" i="9"/>
  <c r="J66" i="9"/>
  <c r="K66" i="9"/>
  <c r="L66" i="9"/>
  <c r="M66" i="9"/>
  <c r="N66" i="9"/>
  <c r="O67" i="9"/>
  <c r="O68" i="9"/>
  <c r="O69" i="9"/>
  <c r="C70" i="9"/>
  <c r="D70" i="9"/>
  <c r="E70" i="9"/>
  <c r="F70" i="9"/>
  <c r="G70" i="9"/>
  <c r="H70" i="9"/>
  <c r="I70" i="9"/>
  <c r="J70" i="9"/>
  <c r="K70" i="9"/>
  <c r="M70" i="9"/>
  <c r="N70" i="9"/>
  <c r="O71" i="9"/>
  <c r="O72" i="9"/>
  <c r="O73" i="9"/>
  <c r="C74" i="9"/>
  <c r="D74" i="9"/>
  <c r="E74" i="9"/>
  <c r="F74" i="9"/>
  <c r="G74" i="9"/>
  <c r="H74" i="9"/>
  <c r="I74" i="9"/>
  <c r="J74" i="9"/>
  <c r="K74" i="9"/>
  <c r="M74" i="9"/>
  <c r="N74" i="9"/>
  <c r="O75" i="9"/>
  <c r="O76" i="9"/>
  <c r="O77" i="9"/>
  <c r="C79" i="9"/>
  <c r="D79" i="9"/>
  <c r="E79" i="9"/>
  <c r="F79" i="9"/>
  <c r="G79" i="9"/>
  <c r="H79" i="9"/>
  <c r="I79" i="9"/>
  <c r="J79" i="9"/>
  <c r="K79" i="9"/>
  <c r="M79" i="9"/>
  <c r="N79" i="9"/>
  <c r="C80" i="9"/>
  <c r="D80" i="9"/>
  <c r="E80" i="9"/>
  <c r="F80" i="9"/>
  <c r="G80" i="9"/>
  <c r="H80" i="9"/>
  <c r="I80" i="9"/>
  <c r="J80" i="9"/>
  <c r="K80" i="9"/>
  <c r="M80" i="9"/>
  <c r="N80" i="9"/>
  <c r="C81" i="9"/>
  <c r="D81" i="9"/>
  <c r="E81" i="9"/>
  <c r="F81" i="9"/>
  <c r="G81" i="9"/>
  <c r="H81" i="9"/>
  <c r="I81" i="9"/>
  <c r="J81" i="9"/>
  <c r="K81" i="9"/>
  <c r="M81" i="9"/>
  <c r="N81" i="9"/>
  <c r="C82" i="9"/>
  <c r="D82" i="9"/>
  <c r="E82" i="9"/>
  <c r="F82" i="9"/>
  <c r="G82" i="9"/>
  <c r="H82" i="9"/>
  <c r="I82" i="9"/>
  <c r="J82" i="9"/>
  <c r="K82" i="9"/>
  <c r="M82" i="9"/>
  <c r="N82" i="9"/>
  <c r="O83" i="9"/>
  <c r="O84" i="9"/>
  <c r="N50" i="34"/>
  <c r="M50" i="34"/>
  <c r="L50" i="34"/>
  <c r="K50" i="34"/>
  <c r="J50" i="34"/>
  <c r="I50" i="34"/>
  <c r="H50" i="34"/>
  <c r="F50" i="34"/>
  <c r="E50" i="34"/>
  <c r="D50" i="34"/>
  <c r="C50" i="34"/>
  <c r="I7" i="34"/>
  <c r="N7" i="34"/>
  <c r="M7" i="34"/>
  <c r="K7" i="34"/>
  <c r="J7" i="34"/>
  <c r="H7" i="34"/>
  <c r="G7" i="34"/>
  <c r="F7" i="34"/>
  <c r="E7" i="34"/>
  <c r="D7" i="34"/>
  <c r="C7" i="34"/>
  <c r="E7" i="14"/>
  <c r="K7" i="14"/>
  <c r="J7" i="14"/>
  <c r="I7" i="14"/>
  <c r="H7" i="14"/>
  <c r="G7" i="14"/>
  <c r="C7" i="14"/>
  <c r="N32" i="30" l="1"/>
  <c r="N27" i="30"/>
  <c r="N16" i="30"/>
  <c r="N15" i="30"/>
  <c r="N30" i="30"/>
  <c r="N31" i="30"/>
  <c r="N28" i="30"/>
  <c r="N29" i="30"/>
  <c r="N7" i="14"/>
  <c r="M7" i="14"/>
  <c r="L7" i="34"/>
  <c r="O7" i="34" s="1"/>
  <c r="L7" i="14"/>
  <c r="O52" i="9"/>
  <c r="O41" i="9"/>
  <c r="O9" i="34"/>
  <c r="O8" i="34"/>
  <c r="O50" i="9"/>
  <c r="O23" i="9"/>
  <c r="O10" i="14"/>
  <c r="O51" i="9"/>
  <c r="O50" i="34"/>
  <c r="O11" i="14"/>
  <c r="O9" i="14"/>
  <c r="N11" i="30"/>
  <c r="N8" i="30"/>
  <c r="N5" i="30"/>
  <c r="O16" i="9"/>
  <c r="O8" i="9"/>
  <c r="O10" i="34"/>
  <c r="O11" i="34"/>
  <c r="O12" i="14"/>
  <c r="F7" i="14"/>
  <c r="O8" i="14"/>
  <c r="N51" i="30"/>
  <c r="N45" i="30"/>
  <c r="N39" i="30"/>
  <c r="N33" i="30"/>
  <c r="M26" i="30"/>
  <c r="K26" i="30"/>
  <c r="I26" i="30"/>
  <c r="G26" i="30"/>
  <c r="E26" i="30"/>
  <c r="C26" i="30"/>
  <c r="L14" i="30"/>
  <c r="L18" i="30" s="1"/>
  <c r="J14" i="30"/>
  <c r="J18" i="30" s="1"/>
  <c r="H14" i="30"/>
  <c r="H18" i="30" s="1"/>
  <c r="F14" i="30"/>
  <c r="F18" i="30" s="1"/>
  <c r="D14" i="30"/>
  <c r="D18" i="30" s="1"/>
  <c r="L26" i="30"/>
  <c r="J26" i="30"/>
  <c r="H26" i="30"/>
  <c r="F26" i="30"/>
  <c r="D26" i="30"/>
  <c r="M14" i="30"/>
  <c r="M18" i="30" s="1"/>
  <c r="K14" i="30"/>
  <c r="K18" i="30" s="1"/>
  <c r="I14" i="30"/>
  <c r="I18" i="30" s="1"/>
  <c r="G14" i="30"/>
  <c r="G18" i="30" s="1"/>
  <c r="E14" i="30"/>
  <c r="E18" i="30" s="1"/>
  <c r="C14" i="30"/>
  <c r="C18" i="30" s="1"/>
  <c r="O82" i="9"/>
  <c r="O74" i="9"/>
  <c r="M78" i="9"/>
  <c r="M85" i="9" s="1"/>
  <c r="K78" i="9"/>
  <c r="K85" i="9" s="1"/>
  <c r="I78" i="9"/>
  <c r="I85" i="9" s="1"/>
  <c r="G78" i="9"/>
  <c r="G85" i="9" s="1"/>
  <c r="E78" i="9"/>
  <c r="E85" i="9" s="1"/>
  <c r="C78" i="9"/>
  <c r="C85" i="9" s="1"/>
  <c r="O81" i="9"/>
  <c r="O70" i="9"/>
  <c r="O66" i="9"/>
  <c r="O53" i="9"/>
  <c r="M49" i="9"/>
  <c r="M56" i="9" s="1"/>
  <c r="K49" i="9"/>
  <c r="K56" i="9" s="1"/>
  <c r="I49" i="9"/>
  <c r="I56" i="9" s="1"/>
  <c r="G49" i="9"/>
  <c r="G56" i="9" s="1"/>
  <c r="E49" i="9"/>
  <c r="E56" i="9" s="1"/>
  <c r="C49" i="9"/>
  <c r="C56" i="9" s="1"/>
  <c r="O45" i="9"/>
  <c r="O24" i="9"/>
  <c r="N20" i="9"/>
  <c r="N27" i="9" s="1"/>
  <c r="L20" i="9"/>
  <c r="L27" i="9" s="1"/>
  <c r="J20" i="9"/>
  <c r="J27" i="9" s="1"/>
  <c r="H20" i="9"/>
  <c r="H27" i="9" s="1"/>
  <c r="F20" i="9"/>
  <c r="F27" i="9" s="1"/>
  <c r="D20" i="9"/>
  <c r="D27" i="9" s="1"/>
  <c r="N78" i="9"/>
  <c r="N85" i="9" s="1"/>
  <c r="L85" i="9"/>
  <c r="J78" i="9"/>
  <c r="J85" i="9" s="1"/>
  <c r="H78" i="9"/>
  <c r="H85" i="9" s="1"/>
  <c r="F78" i="9"/>
  <c r="F85" i="9" s="1"/>
  <c r="D78" i="9"/>
  <c r="D85" i="9" s="1"/>
  <c r="N49" i="9"/>
  <c r="N56" i="9" s="1"/>
  <c r="L56" i="9"/>
  <c r="J49" i="9"/>
  <c r="J56" i="9" s="1"/>
  <c r="H49" i="9"/>
  <c r="H56" i="9" s="1"/>
  <c r="F49" i="9"/>
  <c r="F56" i="9" s="1"/>
  <c r="D49" i="9"/>
  <c r="D56" i="9" s="1"/>
  <c r="O37" i="9"/>
  <c r="M20" i="9"/>
  <c r="M27" i="9" s="1"/>
  <c r="K20" i="9"/>
  <c r="K27" i="9" s="1"/>
  <c r="I20" i="9"/>
  <c r="I27" i="9" s="1"/>
  <c r="G20" i="9"/>
  <c r="G27" i="9" s="1"/>
  <c r="E20" i="9"/>
  <c r="E27" i="9" s="1"/>
  <c r="C20" i="9"/>
  <c r="C27" i="9" s="1"/>
  <c r="O12" i="9"/>
  <c r="O80" i="9"/>
  <c r="O79" i="9"/>
  <c r="O22" i="9"/>
  <c r="O21" i="9"/>
  <c r="O12" i="34"/>
  <c r="N14" i="30" l="1"/>
  <c r="N18" i="30" s="1"/>
  <c r="O7" i="14"/>
  <c r="O49" i="9"/>
  <c r="O56" i="9" s="1"/>
  <c r="N26" i="30"/>
  <c r="O20" i="9"/>
  <c r="O27" i="9" s="1"/>
  <c r="O78" i="9"/>
  <c r="O85" i="9" s="1"/>
  <c r="E6" i="25"/>
  <c r="J43" i="10" l="1"/>
  <c r="J49" i="10"/>
  <c r="J55" i="10"/>
  <c r="J13" i="10"/>
  <c r="I7" i="29"/>
  <c r="I8" i="29"/>
  <c r="I9" i="29"/>
  <c r="J42" i="29"/>
  <c r="K42" i="29"/>
  <c r="L42" i="29"/>
  <c r="M42" i="29"/>
  <c r="N42" i="29"/>
  <c r="K37" i="29"/>
  <c r="L37" i="29"/>
  <c r="M37" i="29"/>
  <c r="N37" i="29"/>
  <c r="J33" i="29"/>
  <c r="K33" i="29"/>
  <c r="L33" i="29"/>
  <c r="M33" i="29"/>
  <c r="N33" i="29"/>
  <c r="L10" i="29"/>
  <c r="M10" i="29"/>
  <c r="N10" i="29"/>
  <c r="M19" i="29"/>
  <c r="N19" i="29"/>
  <c r="M14" i="29"/>
  <c r="N14" i="29"/>
  <c r="L14" i="29"/>
  <c r="L19" i="29"/>
  <c r="L21" i="28"/>
  <c r="K10" i="29" l="1"/>
  <c r="K14" i="29"/>
  <c r="K19" i="29"/>
  <c r="K21" i="28"/>
  <c r="J14" i="29"/>
  <c r="J19" i="29"/>
  <c r="I42" i="29" l="1"/>
  <c r="I33" i="29"/>
  <c r="H33" i="29"/>
  <c r="J36" i="10" l="1"/>
  <c r="J35" i="10"/>
  <c r="J34" i="10"/>
  <c r="J33" i="10"/>
  <c r="J32" i="10"/>
  <c r="J31" i="10"/>
  <c r="J37" i="10"/>
  <c r="J30" i="10" s="1"/>
  <c r="J18" i="10"/>
  <c r="J17" i="10"/>
  <c r="J10" i="10"/>
  <c r="J7" i="10"/>
  <c r="J16" i="10" l="1"/>
  <c r="J20" i="10" s="1"/>
  <c r="I14" i="29"/>
  <c r="I19" i="29"/>
  <c r="H42" i="29" l="1"/>
  <c r="G42" i="29"/>
  <c r="F42" i="29"/>
  <c r="E42" i="29"/>
  <c r="D42" i="29"/>
  <c r="C42" i="29"/>
  <c r="H19" i="29"/>
  <c r="G19" i="29"/>
  <c r="F19" i="29"/>
  <c r="E19" i="29"/>
  <c r="D19" i="29"/>
  <c r="C19" i="29"/>
  <c r="H55" i="10" l="1"/>
  <c r="K30" i="29" l="1"/>
  <c r="L30" i="29"/>
  <c r="M30" i="29"/>
  <c r="N30" i="29"/>
  <c r="K31" i="29"/>
  <c r="L31" i="29"/>
  <c r="M31" i="29"/>
  <c r="N31" i="29"/>
  <c r="K32" i="29"/>
  <c r="L32" i="29"/>
  <c r="M32" i="29"/>
  <c r="N32" i="29"/>
  <c r="M7" i="29"/>
  <c r="N7" i="29"/>
  <c r="M8" i="29"/>
  <c r="N8" i="29"/>
  <c r="M9" i="29"/>
  <c r="N9" i="29"/>
  <c r="K7" i="29"/>
  <c r="L7" i="29"/>
  <c r="J32" i="29"/>
  <c r="N6" i="29" l="1"/>
  <c r="M6" i="29"/>
  <c r="K29" i="29"/>
  <c r="M29" i="29"/>
  <c r="N29" i="29"/>
  <c r="L29" i="29"/>
  <c r="I30" i="29"/>
  <c r="J30" i="29"/>
  <c r="G37" i="29"/>
  <c r="H37" i="29"/>
  <c r="I37" i="29"/>
  <c r="J37" i="29"/>
  <c r="I10" i="29"/>
  <c r="J10" i="29"/>
  <c r="J7" i="29"/>
  <c r="J21" i="28"/>
  <c r="H10" i="29" l="1"/>
  <c r="H14" i="29"/>
  <c r="J8" i="29"/>
  <c r="J9" i="29"/>
  <c r="H21" i="28"/>
  <c r="I21" i="28"/>
  <c r="H30" i="29"/>
  <c r="H7" i="29"/>
  <c r="J6" i="29" l="1"/>
  <c r="I6" i="29"/>
  <c r="G33" i="29"/>
  <c r="G30" i="29"/>
  <c r="G14" i="29"/>
  <c r="G10" i="29"/>
  <c r="G7" i="29"/>
  <c r="G21" i="28"/>
  <c r="F37" i="29"/>
  <c r="F33" i="29"/>
  <c r="F30" i="29"/>
  <c r="F10" i="29"/>
  <c r="F14" i="29"/>
  <c r="F7" i="29"/>
  <c r="F21" i="28"/>
  <c r="M10" i="8"/>
  <c r="H6" i="15" l="1"/>
  <c r="F32" i="29"/>
  <c r="F31" i="29"/>
  <c r="G36" i="10"/>
  <c r="H36" i="10"/>
  <c r="I36" i="10"/>
  <c r="K36" i="10"/>
  <c r="L36" i="10"/>
  <c r="M36" i="10"/>
  <c r="N36" i="10"/>
  <c r="D36" i="10"/>
  <c r="E36" i="10"/>
  <c r="F36" i="10"/>
  <c r="C36" i="10"/>
  <c r="N31" i="10"/>
  <c r="N32" i="10"/>
  <c r="N33" i="10"/>
  <c r="N34" i="10"/>
  <c r="N35" i="10"/>
  <c r="G31" i="10"/>
  <c r="H31" i="10"/>
  <c r="I31" i="10"/>
  <c r="K31" i="10"/>
  <c r="L31" i="10"/>
  <c r="M31" i="10"/>
  <c r="G32" i="10"/>
  <c r="H32" i="10"/>
  <c r="I32" i="10"/>
  <c r="K32" i="10"/>
  <c r="L32" i="10"/>
  <c r="M32" i="10"/>
  <c r="G33" i="10"/>
  <c r="H33" i="10"/>
  <c r="I33" i="10"/>
  <c r="K33" i="10"/>
  <c r="L33" i="10"/>
  <c r="M33" i="10"/>
  <c r="G34" i="10"/>
  <c r="H34" i="10"/>
  <c r="I34" i="10"/>
  <c r="K34" i="10"/>
  <c r="L34" i="10"/>
  <c r="M34" i="10"/>
  <c r="G35" i="10"/>
  <c r="H35" i="10"/>
  <c r="I35" i="10"/>
  <c r="K35" i="10"/>
  <c r="L35" i="10"/>
  <c r="M35" i="10"/>
  <c r="D31" i="10"/>
  <c r="E31" i="10"/>
  <c r="F31" i="10"/>
  <c r="D32" i="10"/>
  <c r="E32" i="10"/>
  <c r="F32" i="10"/>
  <c r="D33" i="10"/>
  <c r="E33" i="10"/>
  <c r="F33" i="10"/>
  <c r="D34" i="10"/>
  <c r="E34" i="10"/>
  <c r="F34" i="10"/>
  <c r="D35" i="10"/>
  <c r="E35" i="10"/>
  <c r="F35" i="10"/>
  <c r="C32" i="10"/>
  <c r="C33" i="10"/>
  <c r="C34" i="10"/>
  <c r="C35" i="10"/>
  <c r="C31" i="10"/>
  <c r="O38" i="10"/>
  <c r="O39" i="10"/>
  <c r="O40" i="10"/>
  <c r="O41" i="10"/>
  <c r="O42" i="10"/>
  <c r="O44" i="10"/>
  <c r="O45" i="10"/>
  <c r="O46" i="10"/>
  <c r="O47" i="10"/>
  <c r="O48" i="10"/>
  <c r="O50" i="10"/>
  <c r="O51" i="10"/>
  <c r="O52" i="10"/>
  <c r="O53" i="10"/>
  <c r="O54" i="10"/>
  <c r="O56" i="10"/>
  <c r="O57" i="10"/>
  <c r="O58" i="10"/>
  <c r="O59" i="10"/>
  <c r="O60" i="10"/>
  <c r="O61" i="10"/>
  <c r="O36" i="10" s="1"/>
  <c r="C7" i="10"/>
  <c r="D7" i="10"/>
  <c r="E7" i="10"/>
  <c r="F7" i="10"/>
  <c r="G7" i="10"/>
  <c r="H7" i="10"/>
  <c r="I7" i="10"/>
  <c r="K7" i="10"/>
  <c r="L7" i="10"/>
  <c r="M7" i="10"/>
  <c r="N7" i="10"/>
  <c r="O8" i="10"/>
  <c r="O9" i="10"/>
  <c r="C10" i="10"/>
  <c r="D10" i="10"/>
  <c r="E10" i="10"/>
  <c r="F10" i="10"/>
  <c r="G10" i="10"/>
  <c r="H10" i="10"/>
  <c r="I10" i="10"/>
  <c r="K10" i="10"/>
  <c r="L10" i="10"/>
  <c r="M10" i="10"/>
  <c r="N10" i="10"/>
  <c r="O11" i="10"/>
  <c r="O12" i="10"/>
  <c r="C13" i="10"/>
  <c r="D13" i="10"/>
  <c r="E13" i="10"/>
  <c r="F13" i="10"/>
  <c r="G13" i="10"/>
  <c r="H13" i="10"/>
  <c r="I13" i="10"/>
  <c r="K13" i="10"/>
  <c r="L13" i="10"/>
  <c r="M13" i="10"/>
  <c r="N13" i="10"/>
  <c r="O14" i="10"/>
  <c r="O15" i="10"/>
  <c r="C17" i="10"/>
  <c r="D17" i="10"/>
  <c r="E17" i="10"/>
  <c r="F17" i="10"/>
  <c r="G17" i="10"/>
  <c r="H17" i="10"/>
  <c r="I17" i="10"/>
  <c r="K17" i="10"/>
  <c r="L17" i="10"/>
  <c r="M17" i="10"/>
  <c r="N17" i="10"/>
  <c r="C18" i="10"/>
  <c r="D18" i="10"/>
  <c r="E18" i="10"/>
  <c r="F18" i="10"/>
  <c r="G18" i="10"/>
  <c r="H18" i="10"/>
  <c r="I18" i="10"/>
  <c r="K18" i="10"/>
  <c r="L18" i="10"/>
  <c r="M18" i="10"/>
  <c r="N18" i="10"/>
  <c r="O19" i="10"/>
  <c r="C37" i="10"/>
  <c r="D37" i="10"/>
  <c r="E37" i="10"/>
  <c r="F37" i="10"/>
  <c r="G37" i="10"/>
  <c r="H37" i="10"/>
  <c r="I37" i="10"/>
  <c r="K37" i="10"/>
  <c r="L37" i="10"/>
  <c r="M37" i="10"/>
  <c r="N37" i="10"/>
  <c r="C43" i="10"/>
  <c r="D43" i="10"/>
  <c r="E43" i="10"/>
  <c r="F43" i="10"/>
  <c r="G43" i="10"/>
  <c r="H43" i="10"/>
  <c r="I43" i="10"/>
  <c r="K43" i="10"/>
  <c r="L43" i="10"/>
  <c r="M43" i="10"/>
  <c r="N43" i="10"/>
  <c r="C49" i="10"/>
  <c r="D49" i="10"/>
  <c r="E49" i="10"/>
  <c r="F49" i="10"/>
  <c r="G49" i="10"/>
  <c r="H49" i="10"/>
  <c r="I49" i="10"/>
  <c r="K49" i="10"/>
  <c r="L49" i="10"/>
  <c r="M49" i="10"/>
  <c r="N49" i="10"/>
  <c r="C55" i="10"/>
  <c r="D55" i="10"/>
  <c r="E55" i="10"/>
  <c r="F55" i="10"/>
  <c r="G55" i="10"/>
  <c r="I55" i="10"/>
  <c r="K55" i="10"/>
  <c r="L55" i="10"/>
  <c r="M55" i="10"/>
  <c r="N55" i="10"/>
  <c r="C7" i="29"/>
  <c r="D7" i="29"/>
  <c r="E7" i="29"/>
  <c r="C8" i="29"/>
  <c r="D8" i="29"/>
  <c r="E8" i="29"/>
  <c r="F8" i="29"/>
  <c r="G8" i="29"/>
  <c r="H8" i="29"/>
  <c r="K8" i="29"/>
  <c r="O8" i="29" s="1"/>
  <c r="L8" i="29"/>
  <c r="C9" i="29"/>
  <c r="D9" i="29"/>
  <c r="E9" i="29"/>
  <c r="F9" i="29"/>
  <c r="G9" i="29"/>
  <c r="H9" i="29"/>
  <c r="K9" i="29"/>
  <c r="L9" i="29"/>
  <c r="C10" i="29"/>
  <c r="D10" i="29"/>
  <c r="E10" i="29"/>
  <c r="C14" i="29"/>
  <c r="D14" i="29"/>
  <c r="E14" i="29"/>
  <c r="C30" i="29"/>
  <c r="O30" i="29" s="1"/>
  <c r="D30" i="29"/>
  <c r="E30" i="29"/>
  <c r="C31" i="29"/>
  <c r="D31" i="29"/>
  <c r="E31" i="29"/>
  <c r="G31" i="29"/>
  <c r="H31" i="29"/>
  <c r="I31" i="29"/>
  <c r="J31" i="29"/>
  <c r="C32" i="29"/>
  <c r="D32" i="29"/>
  <c r="E32" i="29"/>
  <c r="G32" i="29"/>
  <c r="H32" i="29"/>
  <c r="I32" i="29"/>
  <c r="C33" i="29"/>
  <c r="D33" i="29"/>
  <c r="E33" i="29"/>
  <c r="C37" i="29"/>
  <c r="D37" i="29"/>
  <c r="E37" i="29"/>
  <c r="C6" i="15"/>
  <c r="D6" i="15"/>
  <c r="E6" i="15"/>
  <c r="F6" i="15"/>
  <c r="I6" i="15"/>
  <c r="J6" i="15"/>
  <c r="K6" i="15"/>
  <c r="L6" i="15"/>
  <c r="M6" i="15"/>
  <c r="N6" i="15"/>
  <c r="O7" i="15"/>
  <c r="O8" i="15"/>
  <c r="O9" i="15"/>
  <c r="O10" i="15"/>
  <c r="O11" i="15"/>
  <c r="C50" i="14"/>
  <c r="E50" i="14"/>
  <c r="F50" i="14"/>
  <c r="G50" i="14"/>
  <c r="H50" i="14"/>
  <c r="I50" i="14"/>
  <c r="J50" i="14"/>
  <c r="K50" i="14"/>
  <c r="L50" i="14"/>
  <c r="M50" i="14"/>
  <c r="N50" i="14"/>
  <c r="O6" i="12"/>
  <c r="O7" i="12"/>
  <c r="O8" i="12"/>
  <c r="O9" i="12"/>
  <c r="O10" i="12"/>
  <c r="C11" i="12"/>
  <c r="E11" i="12"/>
  <c r="F11" i="12"/>
  <c r="G11" i="12"/>
  <c r="H11" i="12"/>
  <c r="I11" i="12"/>
  <c r="J11" i="12"/>
  <c r="K11" i="12"/>
  <c r="L11" i="12"/>
  <c r="M11" i="12"/>
  <c r="N11" i="12"/>
  <c r="O17" i="12"/>
  <c r="O18" i="12"/>
  <c r="O19" i="12"/>
  <c r="O20" i="12"/>
  <c r="O21" i="12"/>
  <c r="C22" i="12"/>
  <c r="E22" i="12"/>
  <c r="F22" i="12"/>
  <c r="G22" i="12"/>
  <c r="H22" i="12"/>
  <c r="I22" i="12"/>
  <c r="J22" i="12"/>
  <c r="K22" i="12"/>
  <c r="L22" i="12"/>
  <c r="M22" i="12"/>
  <c r="N22" i="12"/>
  <c r="O28" i="12"/>
  <c r="O29" i="12"/>
  <c r="O30" i="12"/>
  <c r="O31" i="12"/>
  <c r="O32" i="12"/>
  <c r="C33" i="12"/>
  <c r="E33" i="12"/>
  <c r="F33" i="12"/>
  <c r="G33" i="12"/>
  <c r="H33" i="12"/>
  <c r="I33" i="12"/>
  <c r="J33" i="12"/>
  <c r="K33" i="12"/>
  <c r="L33" i="12"/>
  <c r="M33" i="12"/>
  <c r="N33" i="12"/>
  <c r="C10" i="8"/>
  <c r="C12" i="8" s="1"/>
  <c r="D10" i="8"/>
  <c r="D12" i="8" s="1"/>
  <c r="E10" i="8"/>
  <c r="E12" i="8" s="1"/>
  <c r="F10" i="8"/>
  <c r="F12" i="8" s="1"/>
  <c r="G10" i="8"/>
  <c r="G12" i="8" s="1"/>
  <c r="H10" i="8"/>
  <c r="H12" i="8" s="1"/>
  <c r="I10" i="8"/>
  <c r="I12" i="8" s="1"/>
  <c r="J10" i="8"/>
  <c r="J12" i="8" s="1"/>
  <c r="K10" i="8"/>
  <c r="K12" i="8" s="1"/>
  <c r="L12" i="8"/>
  <c r="N10" i="8"/>
  <c r="N12" i="8" s="1"/>
  <c r="M12" i="8"/>
  <c r="O22" i="8"/>
  <c r="O23" i="8"/>
  <c r="O24" i="8"/>
  <c r="C25" i="8"/>
  <c r="C27" i="8" s="1"/>
  <c r="D25" i="8"/>
  <c r="D27" i="8" s="1"/>
  <c r="E25" i="8"/>
  <c r="E27" i="8" s="1"/>
  <c r="F25" i="8"/>
  <c r="F27" i="8" s="1"/>
  <c r="G25" i="8"/>
  <c r="G27" i="8" s="1"/>
  <c r="H25" i="8"/>
  <c r="H27" i="8" s="1"/>
  <c r="I25" i="8"/>
  <c r="I27" i="8" s="1"/>
  <c r="J25" i="8"/>
  <c r="J27" i="8" s="1"/>
  <c r="K25" i="8"/>
  <c r="K27" i="8" s="1"/>
  <c r="L27" i="8"/>
  <c r="M25" i="8"/>
  <c r="M27" i="8" s="1"/>
  <c r="N25" i="8"/>
  <c r="N27" i="8" s="1"/>
  <c r="O26" i="8"/>
  <c r="O38" i="8"/>
  <c r="O39" i="8"/>
  <c r="O40" i="8"/>
  <c r="C41" i="8"/>
  <c r="C43" i="8" s="1"/>
  <c r="D41" i="8"/>
  <c r="D43" i="8" s="1"/>
  <c r="E41" i="8"/>
  <c r="E43" i="8" s="1"/>
  <c r="F41" i="8"/>
  <c r="F43" i="8" s="1"/>
  <c r="G41" i="8"/>
  <c r="H41" i="8"/>
  <c r="H43" i="8" s="1"/>
  <c r="I41" i="8"/>
  <c r="I43" i="8" s="1"/>
  <c r="J41" i="8"/>
  <c r="J43" i="8" s="1"/>
  <c r="K41" i="8"/>
  <c r="K43" i="8" s="1"/>
  <c r="M41" i="8"/>
  <c r="M43" i="8" s="1"/>
  <c r="N41" i="8"/>
  <c r="N43" i="8" s="1"/>
  <c r="O42" i="8"/>
  <c r="G43" i="8"/>
  <c r="L43" i="8"/>
  <c r="C6" i="25"/>
  <c r="D6" i="25"/>
  <c r="F6" i="25"/>
  <c r="H6" i="25"/>
  <c r="I6" i="25"/>
  <c r="J6" i="25"/>
  <c r="K6" i="25"/>
  <c r="L6" i="25"/>
  <c r="M6" i="25"/>
  <c r="N6" i="25"/>
  <c r="O7" i="25"/>
  <c r="O8" i="25"/>
  <c r="O9" i="25"/>
  <c r="O10" i="25"/>
  <c r="O11" i="25"/>
  <c r="C20" i="25"/>
  <c r="D20" i="25"/>
  <c r="E20" i="25"/>
  <c r="F20" i="25"/>
  <c r="H20" i="25"/>
  <c r="I20" i="25"/>
  <c r="J20" i="25"/>
  <c r="K20" i="25"/>
  <c r="L20" i="25"/>
  <c r="M20" i="25"/>
  <c r="N20" i="25"/>
  <c r="O21" i="25"/>
  <c r="O22" i="25"/>
  <c r="O23" i="25"/>
  <c r="O24" i="25"/>
  <c r="O25" i="25"/>
  <c r="C33" i="25"/>
  <c r="D33" i="25"/>
  <c r="E33" i="25"/>
  <c r="F33" i="25"/>
  <c r="G33" i="25"/>
  <c r="H33" i="25"/>
  <c r="I33" i="25"/>
  <c r="J33" i="25"/>
  <c r="K33" i="25"/>
  <c r="L33" i="25"/>
  <c r="M33" i="25"/>
  <c r="N33" i="25"/>
  <c r="O34" i="25"/>
  <c r="O35" i="25"/>
  <c r="O36" i="25"/>
  <c r="O37" i="25"/>
  <c r="O38" i="25"/>
  <c r="D21" i="28"/>
  <c r="E21" i="28"/>
  <c r="M21" i="28"/>
  <c r="N21" i="28"/>
  <c r="C44" i="12"/>
  <c r="L44" i="12"/>
  <c r="H44" i="12"/>
  <c r="F44" i="12"/>
  <c r="D44" i="12"/>
  <c r="O50" i="14"/>
  <c r="O41" i="8"/>
  <c r="O7" i="29" l="1"/>
  <c r="O32" i="29"/>
  <c r="O9" i="29"/>
  <c r="J29" i="29"/>
  <c r="O31" i="29"/>
  <c r="O43" i="8"/>
  <c r="O22" i="12"/>
  <c r="O6" i="25"/>
  <c r="L6" i="29"/>
  <c r="K6" i="29"/>
  <c r="O18" i="10"/>
  <c r="O17" i="10"/>
  <c r="O10" i="8"/>
  <c r="O12" i="8" s="1"/>
  <c r="O40" i="12"/>
  <c r="H30" i="10"/>
  <c r="J44" i="12"/>
  <c r="O33" i="12"/>
  <c r="O33" i="25"/>
  <c r="O20" i="25"/>
  <c r="O6" i="15"/>
  <c r="E44" i="12"/>
  <c r="O11" i="12"/>
  <c r="C30" i="10"/>
  <c r="G6" i="29"/>
  <c r="F6" i="29"/>
  <c r="I29" i="29"/>
  <c r="G29" i="29"/>
  <c r="F29" i="29"/>
  <c r="H29" i="29"/>
  <c r="N44" i="12"/>
  <c r="M44" i="12"/>
  <c r="K44" i="12"/>
  <c r="O55" i="10"/>
  <c r="H6" i="29"/>
  <c r="O42" i="12"/>
  <c r="O49" i="10"/>
  <c r="O43" i="10"/>
  <c r="O33" i="10"/>
  <c r="O32" i="10"/>
  <c r="O37" i="10"/>
  <c r="I44" i="12"/>
  <c r="O35" i="10"/>
  <c r="O34" i="10"/>
  <c r="O31" i="10"/>
  <c r="O39" i="12"/>
  <c r="E29" i="29"/>
  <c r="E6" i="29"/>
  <c r="G44" i="12"/>
  <c r="D29" i="29"/>
  <c r="D6" i="29"/>
  <c r="O43" i="12"/>
  <c r="O41" i="12"/>
  <c r="O13" i="10"/>
  <c r="O10" i="10"/>
  <c r="O7" i="10"/>
  <c r="N30" i="10"/>
  <c r="L30" i="10"/>
  <c r="F30" i="10"/>
  <c r="D30" i="10"/>
  <c r="M16" i="10"/>
  <c r="M20" i="10" s="1"/>
  <c r="K16" i="10"/>
  <c r="K20" i="10" s="1"/>
  <c r="I16" i="10"/>
  <c r="I20" i="10" s="1"/>
  <c r="G16" i="10"/>
  <c r="G20" i="10" s="1"/>
  <c r="E16" i="10"/>
  <c r="E20" i="10" s="1"/>
  <c r="C16" i="10"/>
  <c r="C20" i="10" s="1"/>
  <c r="M30" i="10"/>
  <c r="K30" i="10"/>
  <c r="I30" i="10"/>
  <c r="G30" i="10"/>
  <c r="E30" i="10"/>
  <c r="N16" i="10"/>
  <c r="N20" i="10" s="1"/>
  <c r="L16" i="10"/>
  <c r="L20" i="10" s="1"/>
  <c r="H16" i="10"/>
  <c r="H20" i="10" s="1"/>
  <c r="F16" i="10"/>
  <c r="F20" i="10" s="1"/>
  <c r="D16" i="10"/>
  <c r="D20" i="10" s="1"/>
  <c r="C29" i="29"/>
  <c r="C6" i="29"/>
  <c r="O25" i="8"/>
  <c r="O27" i="8" s="1"/>
  <c r="O29" i="29" l="1"/>
  <c r="O6" i="29"/>
  <c r="O16" i="10"/>
  <c r="O20" i="10" s="1"/>
  <c r="O30" i="10"/>
  <c r="O44" i="12"/>
</calcChain>
</file>

<file path=xl/comments1.xml><?xml version="1.0" encoding="utf-8"?>
<comments xmlns="http://schemas.openxmlformats.org/spreadsheetml/2006/main">
  <authors>
    <author>HFernandez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HFernandez: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<sst xmlns="http://schemas.openxmlformats.org/spreadsheetml/2006/main" count="2508" uniqueCount="820">
  <si>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</si>
  <si>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</si>
  <si>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</si>
  <si>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</si>
  <si>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</si>
  <si>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</si>
  <si>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</si>
  <si>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</si>
  <si>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</si>
  <si>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Volver al Indice</t>
  </si>
  <si>
    <t>Junio</t>
  </si>
  <si>
    <t>Noviembre</t>
  </si>
  <si>
    <t>Diciembre</t>
  </si>
  <si>
    <t>PROMEDIO</t>
  </si>
  <si>
    <t xml:space="preserve"> </t>
  </si>
  <si>
    <t xml:space="preserve">REMUNERACIÓN IMPONIBLE DE LOS TRABAJADORES POR LOS QUE SE COTIZÓ </t>
  </si>
  <si>
    <t xml:space="preserve">    SUBSIDIOS</t>
  </si>
  <si>
    <t>MONTO TOTAL DE SUBSIDIOS PAGADOS POR ACCIDENTES DEL TRABAJO</t>
  </si>
  <si>
    <t xml:space="preserve">   PENSIONES</t>
  </si>
  <si>
    <t xml:space="preserve">MONTOS TOTALES DE PENSIONES DE LA LEY N°16.744 </t>
  </si>
  <si>
    <t xml:space="preserve">    INDEMNIZACIONES</t>
  </si>
  <si>
    <t xml:space="preserve">MONTO DE INDEMNIZACIONES POR ACCIDENTES DEL TRABAJO </t>
  </si>
  <si>
    <t>NUMERO DE EMPRESAS AFILIADAS A  C.C.A.F.</t>
  </si>
  <si>
    <t>NUMERO DE TRABAJADORES AFILIADOS  A  C.C.A.F.</t>
  </si>
  <si>
    <t>NUMERO DE PENSIONADOS AFILIADOS A C.C.A.F.</t>
  </si>
  <si>
    <t>NUMERO TOTAL DE AFILIADOS A C.C.A.F.</t>
  </si>
  <si>
    <t xml:space="preserve">     SIL CURATIVA</t>
  </si>
  <si>
    <t>NUMERO DE TRABAJADORES COTIZANTES AL REGIMEN SIL, POR C.C.A.F.</t>
  </si>
  <si>
    <t>NUMERO DE SUBSIDIOS INICIADOS DE ORIGEN COMUN PAGADOS POR LAS C.C.A.F.</t>
  </si>
  <si>
    <t>NUMERO DE DIAS PAGADOS EN SUBSIDIOS DE ORIGEN COMUN, POR LAS C.C.A.F.</t>
  </si>
  <si>
    <t>MONTO PAGADO EN SUBSIDIOS DE ORIGEN COMUN, POR LAS C.C.A.F.</t>
  </si>
  <si>
    <t xml:space="preserve">     SIL MATERNALES</t>
  </si>
  <si>
    <t xml:space="preserve">N° DE SUBSIDIOS INICIADOS SISTEMA DE SUBSIDIOS MATERNALES </t>
  </si>
  <si>
    <t>NUMERO DE DIAS PAGADOS POR EL SISTEMA MATERNAL</t>
  </si>
  <si>
    <t>GASTO EN SUBSIDIOS MATERNALES PAGADOS POR EL F.U.P.F.</t>
  </si>
  <si>
    <t>NUMERO  DE ASIGNACIONES FAMILIARES  PAGADAS,SEGÚN INSTITUCIONES</t>
  </si>
  <si>
    <t>GASTO EN ASIGNACIONES FAMILIARES  PAGADAS ,SEGÚN INSTITUCIONES</t>
  </si>
  <si>
    <t>SUBSIDIOS FAMILIARES EMITIDOS,  BENEFICIARIOS, MONTO Y CAUSANTES POR TIPO</t>
  </si>
  <si>
    <t>NUMERO DE SUBSIDIOS DE CESANTIA PAGADOS POR F.U.P.F</t>
  </si>
  <si>
    <t>MONTO PAGADO EN SUBSIDIOS DE CESANTIA PAGADOS POR EL F.U.P.F</t>
  </si>
  <si>
    <t>TOTAL</t>
  </si>
  <si>
    <t>A.Ch.S.</t>
  </si>
  <si>
    <t>C.Ch.C.</t>
  </si>
  <si>
    <t>I.S.T.</t>
  </si>
  <si>
    <t>Subtotal Mutuales</t>
  </si>
  <si>
    <t>Total</t>
  </si>
  <si>
    <t xml:space="preserve"> (*) : Incluye administradores delegados </t>
  </si>
  <si>
    <t>A LOS ORGANISMOS ADMINISTRADORES DE LA LEY N°16.744</t>
  </si>
  <si>
    <t xml:space="preserve"> LOS ORGANISMOS ADMINISTRADORES DE LA LEY N°16.744</t>
  </si>
  <si>
    <t>(Miles de pesos)</t>
  </si>
  <si>
    <t>DE TRAYECTO Y ENFERMEDADES PROFESIONALES DE LOS AFILIADOS</t>
  </si>
  <si>
    <t>A LOS ORGANISMOS ADMINISTRADORES DE LA LEY N° 16.744</t>
  </si>
  <si>
    <t>ORGANISMOS ADMINISTRADORES</t>
  </si>
  <si>
    <t>TOTAL AÑO</t>
  </si>
  <si>
    <t xml:space="preserve"> Por Accidentes de Trabajo</t>
  </si>
  <si>
    <t xml:space="preserve"> Por Accidentes de Trayecto</t>
  </si>
  <si>
    <t xml:space="preserve"> Por Enfermedad Profesional</t>
  </si>
  <si>
    <t>NUMERO DE DIAS DE SUBSIDIOS PAGADOS POR ACCIDENTES DEL TRABAJO,</t>
  </si>
  <si>
    <t>MONTO TOTAL DE SUBSIDIOS PAGADOS POR ACCIDENTES DEL TRABAJO,</t>
  </si>
  <si>
    <t xml:space="preserve">NUMERO DE INDEMNIZACIONES POR ACCIDENTES DEL TRABAJO </t>
  </si>
  <si>
    <t>Y ENFERMEDADES PROFESIONALES PAGADAS SEGUN ENTIDAD</t>
  </si>
  <si>
    <t xml:space="preserve"> NUMERO DE EMPRESAS AFILIADAS A  C.C.A.F.</t>
  </si>
  <si>
    <t>C.C.A.F.</t>
  </si>
  <si>
    <t>DE LOS ANDES</t>
  </si>
  <si>
    <t>LA ARAUCANA</t>
  </si>
  <si>
    <t>LOS HEROES</t>
  </si>
  <si>
    <t>18 DE SEPT.</t>
  </si>
  <si>
    <t>G.MISTRAL</t>
  </si>
  <si>
    <t xml:space="preserve"> NUMERO DE TRABAJADORES AFILIADOS  A  C.C.A.F.</t>
  </si>
  <si>
    <t xml:space="preserve"> NUMERO DE PENSIONADOS AFILIADOS A C.C.A.F.</t>
  </si>
  <si>
    <t>TASAS DE INTERES MENSUAL PARA OPERACIONES NO REAJUSTABLES EN MONEDA NACIONAL,</t>
  </si>
  <si>
    <t>Monto menor o igual a 200 U.F.</t>
  </si>
  <si>
    <t>(en porcentajes)</t>
  </si>
  <si>
    <t>PLAZO 24 MESES</t>
  </si>
  <si>
    <t xml:space="preserve">Julio </t>
  </si>
  <si>
    <t>18 DE SEPTIEMBRE</t>
  </si>
  <si>
    <t>G. MISTRAL</t>
  </si>
  <si>
    <t>PLAZO 36 MESES</t>
  </si>
  <si>
    <t>PLAZO 60 MESES</t>
  </si>
  <si>
    <t>(En miles de $)</t>
  </si>
  <si>
    <t xml:space="preserve">TOTAL </t>
  </si>
  <si>
    <t>La Araucana</t>
  </si>
  <si>
    <t>Los Héroes</t>
  </si>
  <si>
    <t>Gabriela Mistral</t>
  </si>
  <si>
    <t>ISAPRE</t>
  </si>
  <si>
    <t>TOTAL SISTEMA</t>
  </si>
  <si>
    <t>TOTAL GENERAL</t>
  </si>
  <si>
    <t>Total País</t>
  </si>
  <si>
    <t xml:space="preserve"> SUBSIDIOS FAMILIARES EMITIDOS,  BENEFICIARIOS, MONTO Y CAUSANTES POR TIPO</t>
  </si>
  <si>
    <t>Embarazadas</t>
  </si>
  <si>
    <t>TOTAL CAUSANTES</t>
  </si>
  <si>
    <t>N° DE BENEFICIARIOS</t>
  </si>
  <si>
    <t>Monto Emitido (miles de $)</t>
  </si>
  <si>
    <t>REGIONES</t>
  </si>
  <si>
    <t>NUMERO DE SUBSIDIOS DE CESANTIA PAGADOS POR F.U.P.F.</t>
  </si>
  <si>
    <t>De Los Andes</t>
  </si>
  <si>
    <t>18 de Septiembre</t>
  </si>
  <si>
    <t>Subtotal CCAF</t>
  </si>
  <si>
    <t xml:space="preserve"> NUMERO DE SUBSIDIOS INICIADOS DE ORIGEN COMUN PAGADOS POR LAS C.C.A.F.</t>
  </si>
  <si>
    <t>T O T A L</t>
  </si>
  <si>
    <t>G. Mistral</t>
  </si>
  <si>
    <t>Fuente: Informes estadísticos y financieros mensuales de las CCAF.</t>
  </si>
  <si>
    <t>(Cifras en miles de $)</t>
  </si>
  <si>
    <t xml:space="preserve"> (*): Los montos incluyen aportes previsionales</t>
  </si>
  <si>
    <t>Ex Servicio de Seguro Social</t>
  </si>
  <si>
    <t>Viudez</t>
  </si>
  <si>
    <t>Orfandad</t>
  </si>
  <si>
    <t>MENORES</t>
  </si>
  <si>
    <t>EMBARAZADAS</t>
  </si>
  <si>
    <t>MADRES</t>
  </si>
  <si>
    <t>NUMERO DE SUF, SEGÚN TIPO DE SUBSIDIO Y REGIONES</t>
  </si>
  <si>
    <t>NUMERO DE CAUSANTES DE SUBSIDIO FAMILIAR, POR REGIONES</t>
  </si>
  <si>
    <t>NUMERO DE SUBSIDIOS FAMILIARES EMITIDOS SEGÚN TIPO DE CAUSANTES Y REGIONES</t>
  </si>
  <si>
    <t>NUMERO DE CAUSANTES DE SUBSIDIOS FAMILIARES EMITIDOS, SEGÚN REGIONES</t>
  </si>
  <si>
    <t>A.Ch.S. (*)</t>
  </si>
  <si>
    <t xml:space="preserve">   ACCIDENTES</t>
  </si>
  <si>
    <t>NUMERO  DE TRABAJADORES PROTEGIDOS</t>
  </si>
  <si>
    <t>MUTUALES</t>
  </si>
  <si>
    <t>Asociación Chilena de Seguridad</t>
  </si>
  <si>
    <t>Mutual de Seguridad C.Ch.C.</t>
  </si>
  <si>
    <t>Instituto de Seguridad del Trabajo</t>
  </si>
  <si>
    <t>NUMERO  DE EMPRESAS ADHERENTES</t>
  </si>
  <si>
    <t>ACCIDENTES DEL TRABAJO</t>
  </si>
  <si>
    <t>ACCIDENTES DEL TRAYECTO</t>
  </si>
  <si>
    <t>ACCIDENTES DE TRAYECTO</t>
  </si>
  <si>
    <t>INVALIDOS</t>
  </si>
  <si>
    <t>Discapacitados Mentales</t>
  </si>
  <si>
    <t>Inválidos</t>
  </si>
  <si>
    <t>(*) Total de empleadores que cotizaron en el mes.</t>
  </si>
  <si>
    <t>C.Ch.C. (*)</t>
  </si>
  <si>
    <t>I.S.T. (*)</t>
  </si>
  <si>
    <t xml:space="preserve">Otras Ex Cajas de Previsión </t>
  </si>
  <si>
    <t>de Arica y Parinacota</t>
  </si>
  <si>
    <t>SUBTOTAL CIAS DE SEGUROS</t>
  </si>
  <si>
    <t>NUMERO DE PENSIONES VIGENTES DE LA LEY N°16.744 SEGÚN TIPO DE PENSION</t>
  </si>
  <si>
    <t>Asistencial</t>
  </si>
  <si>
    <t xml:space="preserve">C.Ch.C. </t>
  </si>
  <si>
    <t>Gran Invalidez</t>
  </si>
  <si>
    <t>Invalidez Parcial</t>
  </si>
  <si>
    <t>Invalidez Total</t>
  </si>
  <si>
    <t>MONTOS TOTALES DE PENSIONES DE LA LEY N°16.745 SEGUN TIPO DE PENSION</t>
  </si>
  <si>
    <t>MONTOS TOTALES DE PENSIONES DE LA LEY N°16.744 POR ACC. DEL TRAB. Y ENF. PROFES.</t>
  </si>
  <si>
    <t>NUMERO DE PENSIONES VIGENTES DE LA LEY N°16.744 POR ACC. DEL TRAB. Y ENF. PROFES.</t>
  </si>
  <si>
    <t>EMITIDAS A PAGO POR ACCIDENTES DEL TRABAJO Y ENFERMEDAD PROFESIONAL</t>
  </si>
  <si>
    <t>MONTOS TOTALES DE  PENSIONES VIGENTES DE LA LEY N°16.744 SEGÚN TIPO DE PENSION</t>
  </si>
  <si>
    <t>TIPO DE PENSION Y ENTIDAD</t>
  </si>
  <si>
    <t>1.- REGIMEN DE ACC. DEL TRABAJO Y ENFERMEDADES PROFESIONALES</t>
  </si>
  <si>
    <t>2.- REGIMEN CAJAS DE COMPENSACION DE ASIGNACION FAMILIAR</t>
  </si>
  <si>
    <t>3.- SUBSIDIOS POR INCAPACIDAD LABORAL</t>
  </si>
  <si>
    <t>4.- ASIGNACION FAMILIAR</t>
  </si>
  <si>
    <t>5.- BENEFICIOS ASISTENCIALES</t>
  </si>
  <si>
    <t>6.- OTROS BENEFICIOS</t>
  </si>
  <si>
    <t xml:space="preserve">(**) : Incluye administradores delegados </t>
  </si>
  <si>
    <t>I.S.L.(ex INP) (*)</t>
  </si>
  <si>
    <t>ENTIDADES</t>
  </si>
  <si>
    <t>NUMERO DE TRABAJADORES PROTEGIDOS POR EL SEGURO DE LA LEY 16.744.</t>
  </si>
  <si>
    <t>NUMERO DE EMPRESAS ADHERENTES DE LA LEY 16.744.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</si>
  <si>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</si>
  <si>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(*) Total de Trabajadores que cotizaron en el mes.</t>
  </si>
  <si>
    <t>de Tarapaca</t>
  </si>
  <si>
    <t>de Antofagasta</t>
  </si>
  <si>
    <t>de Atacama</t>
  </si>
  <si>
    <t>de Coquimbo</t>
  </si>
  <si>
    <t>de O'Higgins</t>
  </si>
  <si>
    <t>del Maule</t>
  </si>
  <si>
    <t>de la Araucanía</t>
  </si>
  <si>
    <t>de los Ríos</t>
  </si>
  <si>
    <t>de los Lagos</t>
  </si>
  <si>
    <t>de Aysen</t>
  </si>
  <si>
    <t>de Magallanes</t>
  </si>
  <si>
    <t>Metropolitana</t>
  </si>
  <si>
    <t>NUMERO DE ENTIDADES EMPLEADORAS COTIZANTES</t>
  </si>
  <si>
    <t xml:space="preserve">NUMERO DE TRABAJADORES POR LOS QUE SE COTIZÓ </t>
  </si>
  <si>
    <t>NUMERO DE SUBSIDIOS INICIADOS POR ACCIDENTES DEL TRABAJO</t>
  </si>
  <si>
    <t>NUMERO DE DÍAS DE SUBSIDIOS PAGADOS POR ACCIDENTES DEL TRABAJO</t>
  </si>
  <si>
    <t>NUMERO DE SUBSIDIOS POR DISCAPACIDAD MENTAL, SEGÚN REGIONES</t>
  </si>
  <si>
    <t>MONTO EMITIDO EN SUBSIDIOS POR DISCAPACIDAD MENTAL, SEGÚN REGIONES</t>
  </si>
  <si>
    <t>(Miles de $)</t>
  </si>
  <si>
    <t>I.S.L.(ex INP) (**)</t>
  </si>
  <si>
    <t xml:space="preserve">LOS HEROES </t>
  </si>
  <si>
    <t xml:space="preserve">I.S.T. (*) </t>
  </si>
  <si>
    <t xml:space="preserve">I.S.T. </t>
  </si>
  <si>
    <t xml:space="preserve">A.Ch.S. </t>
  </si>
  <si>
    <t>NUMERO DE PENSIONES VIGENTES DE LA LEY N°16.744 SEGUN TIPO DE PENSION</t>
  </si>
  <si>
    <t>NUMERO DE PENSIONES VIGENTES DE LA LEY N°16.744 SEGUN ENTIDAD</t>
  </si>
  <si>
    <t>(a) Corresponde al total de Empresas que declararon cotizaciones, independientemente que las hayan pagado o no.</t>
  </si>
  <si>
    <t>POR EL SEGURO DE LA LEY N°16.744 (a)</t>
  </si>
  <si>
    <t>DE LA LEY N°16.744 (a)</t>
  </si>
  <si>
    <t xml:space="preserve"> Por Accidentes de Trabajo </t>
  </si>
  <si>
    <t>TOTAL TRABAJADORES</t>
  </si>
  <si>
    <t>TOTAL EMPRESAS</t>
  </si>
  <si>
    <t>(*)  Incluye días perdidos por accidentes  de trayecto y por enfermedad profesional, e información de los administradores delegados.</t>
  </si>
  <si>
    <t>I P S</t>
  </si>
  <si>
    <t>NUMERO DE SUBSIDIOS INICIADOS POR ACCIDENTES DEL TRABAJO,</t>
  </si>
  <si>
    <t>(*) Incluye N° de pensiones por accidentes  de trabajo y por enfermedad profesional.</t>
  </si>
  <si>
    <t>NUMERO DE SUBSIDIOS POR DISCAPACIDAD MENTAL, SEGUN REGIONES</t>
  </si>
  <si>
    <t>de Valparaíso</t>
  </si>
  <si>
    <t>del Biobío</t>
  </si>
  <si>
    <t xml:space="preserve">I.S.L.(ex INP) </t>
  </si>
  <si>
    <t xml:space="preserve">Invalidez Parcial </t>
  </si>
  <si>
    <t>Invalidez Total (*)</t>
  </si>
  <si>
    <t>(*) Incluye N° de pensiones por Invalidez Parcial y Gran Invalidez.</t>
  </si>
  <si>
    <t>(*) Las cifras incluyen  monto de pensiones emitidas a pago de Accidentes del trabajo y Enfermedades Profesionales.</t>
  </si>
  <si>
    <t>I.S.L.(ex INP) (b)</t>
  </si>
  <si>
    <t>NUMERO DE ACCIDENTES, SEGUN TIPO DE ACCIDENTE Y NUMERO DE ENFERMEDADES PROFESIONALES  DIAGNOSTICADAS POR MUTUAL</t>
  </si>
  <si>
    <t>NUMERO DE DIAS PERDIDOS, POR ACCIDENTES DEL TRABAJO Y DE TRAYECTO, SEGUN TIPO DE ACCIDENTE Y NUMERO DE DIAS PERDIDOS POR ENFERMEDAD PROFESIONAL, POR MUTUAL</t>
  </si>
  <si>
    <t>ADMINISTRADORES DELEGADOS (2)</t>
  </si>
  <si>
    <t xml:space="preserve"> Por Accidentes de Trabajo (1)</t>
  </si>
  <si>
    <t xml:space="preserve">(1) Incluye indemnizaciones por accidentes de trayecto. </t>
  </si>
  <si>
    <t>(2) Incluye indemnizaciones por accidentes  de trabajo, trayecto y por enfermedad profesional.</t>
  </si>
  <si>
    <t>trabajador</t>
  </si>
  <si>
    <t>pensionado</t>
  </si>
  <si>
    <t xml:space="preserve">Agosto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</si>
  <si>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</si>
  <si>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</si>
  <si>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</si>
  <si>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</si>
  <si>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</si>
  <si>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</si>
  <si>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</si>
  <si>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</si>
  <si>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</si>
  <si>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</si>
  <si>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</si>
  <si>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</si>
  <si>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 incluye Intermediación Financiera.</t>
  </si>
  <si>
    <t xml:space="preserve"> NUMERO DE PRESTAMOS OTORGADOS POR EL SISTEMA C.C.A.F. A AFILIADOS TRABAJADORES</t>
  </si>
  <si>
    <t xml:space="preserve"> NUMERO DE PRESTAMOS OTORGADOS POR EL SISTEMA C.C.A.F. A AFILIADOS PENSIONADOS</t>
  </si>
  <si>
    <t xml:space="preserve"> NUMERO TOTAL DE CREDITOS DE CONSUMO OTORGADOS POR EL SISTEMA C.C.A.F.</t>
  </si>
  <si>
    <t xml:space="preserve">NUMERO DE CREDITOS HIPOTECARIOS OTORGADOS POR EL SISTEMA CCAF </t>
  </si>
  <si>
    <t xml:space="preserve"> MONTO TOTAL DE CREDITOS DE CONSUMO OTORGADOS POR EL SISTEMA C.C.A.F.</t>
  </si>
  <si>
    <t xml:space="preserve"> MONTO  DE PRESTAMOS OTORGADOS POR EL SISTEMA C.C.A.F. A AFILIADOS TRABAJADORES</t>
  </si>
  <si>
    <t>MONTO DE PRESTAMOS OTORGADOS POR EL SISTEMA C.C.A.F. A AFILIADOS PENSIONADOS</t>
  </si>
  <si>
    <t xml:space="preserve">MONTO DE CREDITOS HIPOTECARIOS OTORGADOS POR EL SISTEMA CCAF </t>
  </si>
  <si>
    <t>TOTAL ENFERMEDADES PROFESIONALES</t>
  </si>
  <si>
    <t xml:space="preserve">TOTAL ACCIDENTES </t>
  </si>
  <si>
    <t>TOTAL POR ENFERMEDADES PROFESIONALES</t>
  </si>
  <si>
    <t>TOTAL  POR ACCIDENTES</t>
  </si>
  <si>
    <t>MUTUALES / DIAS PERDIDOS</t>
  </si>
  <si>
    <t xml:space="preserve"> Por Accidentes de Trayecto </t>
  </si>
  <si>
    <t>NÚMERO  DE TRABAJADORES PROTEGIDOS POR EL SEGURO DE LA LEY N° 16.744, SEGÚN SEXO</t>
  </si>
  <si>
    <t>MUTUALES (1) E I.S.L</t>
  </si>
  <si>
    <t>Prom. año</t>
  </si>
  <si>
    <t>Hombres</t>
  </si>
  <si>
    <t>Mujeres</t>
  </si>
  <si>
    <t>No infor.</t>
  </si>
  <si>
    <t xml:space="preserve">I.S.L. (2) </t>
  </si>
  <si>
    <t>(1) Corresponde al total de trabajadores por quienes se declararon cotizaciones, independientemente que se hayan pagado o no. Incluye Trabajadores Independientes.</t>
  </si>
  <si>
    <t>NÚMERO DE ACCIDENTES (POR TIPO DE ACCIDENTE) Y DE ENFERMEDADES PROFESIONALES DIAGNOSTICADAS, SEGÚN MUTUAL Y SEXO</t>
  </si>
  <si>
    <t>NÚMERO DE DÍAS PERDIDOS POR ACCIDENTES DEL TRABAJO Y DE TRAYECTO Y POR ENFERMEDADES PROFESIONALES DIAGNOSTICADAS, SEGÚN MUTUAL Y SEXO</t>
  </si>
  <si>
    <r>
      <t>MUTUAL</t>
    </r>
    <r>
      <rPr>
        <b/>
        <sz val="11"/>
        <color theme="1"/>
        <rFont val="Arial"/>
        <family val="2"/>
      </rPr>
      <t>ES / DÍAS PERDIDOS</t>
    </r>
  </si>
  <si>
    <t>POR ACCIDENTES DEL TRABAJO</t>
  </si>
  <si>
    <t>POR ACCIDENTES DE TRAYECTO</t>
  </si>
  <si>
    <t>POR ENFERMEDADES PROFESIONALES</t>
  </si>
  <si>
    <t>NUMERO DE DIAS PERDIDOS POR ACC. DEL TRABAJO Y DE TRAYECTO Y POR ENFERMEDADES PROFESIONALES  SEGÚN MUTUAL Y SEXO</t>
  </si>
  <si>
    <t>NUMERO DE ACCIDENTES, (POR TIPO DE ACCIDENTE) Y NUMERO DE ENFERMEDADES PROFESIONALES DIAGNOSTICADAS SEGÚN MUTUAL</t>
  </si>
  <si>
    <t>NUMERO DE DIAS PERDIDOS, POR ACC. DEL TRAB. Y DE TRAYECTO, Y POR ENFERMEDADES PROFESIONALES DIAGNOSTICADAS, SEGÚN MUTUAL.</t>
  </si>
  <si>
    <t>NUMERO DE ACCIDENTES Y DE TRAYECTO Y DE ENFERMEDADES PROFESIONALES DIAGNOSTICADAS, SEGÚN MUTUAL Y SEXO</t>
  </si>
  <si>
    <t xml:space="preserve"> NÚMERO DE TRABAJADORAS MUJERES AFILIADAS  A  C.C.A.F.</t>
  </si>
  <si>
    <t xml:space="preserve"> NÚMERO DE TRABAJADORES HOMBRES AFILIADOS  A  C.C.A.F.</t>
  </si>
  <si>
    <t xml:space="preserve"> NÚMERO DE PENSIONADAS MUJERES AFILIADAS  A  C.C.A.F.</t>
  </si>
  <si>
    <t xml:space="preserve"> NÚMERO DE PENSIONADOS HOMBRES AFILIADOS  A  C.C.A.F.</t>
  </si>
  <si>
    <t xml:space="preserve"> NÚMERO TOTAL DE TRABAJADORES AFILIADOS  A  C.C.A.F. POR SEXO</t>
  </si>
  <si>
    <t xml:space="preserve"> NÚMERO TOTAL DE PENSIONADOS AFILIADOS  A  C.C.A.F. POR SEXO</t>
  </si>
  <si>
    <t>Comuna</t>
  </si>
  <si>
    <t>TOTAL NACIONAL</t>
  </si>
  <si>
    <t xml:space="preserve">PROMEDIO </t>
  </si>
  <si>
    <t>INFORMACION ESTADISTICA MENSUAL AÑO 2013</t>
  </si>
  <si>
    <t>AÑO 2013</t>
  </si>
  <si>
    <t>2 0 1 3</t>
  </si>
  <si>
    <t xml:space="preserve">          AÑO 2013</t>
  </si>
  <si>
    <t>SEGÚN PLAZOS, VIGENTES AL ULTIMO DIA DE CADA MES. AÑO 2013</t>
  </si>
  <si>
    <t>TOTAL DE CAUSANTES DE SUBSIDIO UNICO FAMILIAR EMITIDOS A PAGO, POR COMUNA</t>
  </si>
  <si>
    <t>ARICA</t>
  </si>
  <si>
    <t>Camarones</t>
  </si>
  <si>
    <t>General Lagos</t>
  </si>
  <si>
    <t>Putre</t>
  </si>
  <si>
    <t>Alto Hospicio</t>
  </si>
  <si>
    <t>Camiña</t>
  </si>
  <si>
    <t>Colchane</t>
  </si>
  <si>
    <t>Huara</t>
  </si>
  <si>
    <t>Iquique</t>
  </si>
  <si>
    <t>Pica</t>
  </si>
  <si>
    <t>Pozo Almonte</t>
  </si>
  <si>
    <t>Antofagasta</t>
  </si>
  <si>
    <t>Calama</t>
  </si>
  <si>
    <t>María Elena</t>
  </si>
  <si>
    <t>Mejillones</t>
  </si>
  <si>
    <t>OLLAGÜE</t>
  </si>
  <si>
    <t>SAN PEDRO DE ATACAMA</t>
  </si>
  <si>
    <t>Sierra Gorda</t>
  </si>
  <si>
    <t>Taltal</t>
  </si>
  <si>
    <t>Tocopilla</t>
  </si>
  <si>
    <t>Alto del Carmen</t>
  </si>
  <si>
    <t>Caldera</t>
  </si>
  <si>
    <t>Chañaral</t>
  </si>
  <si>
    <t>Copiapó</t>
  </si>
  <si>
    <t>Diego de Almagro</t>
  </si>
  <si>
    <t>Freirina</t>
  </si>
  <si>
    <t>Huasco</t>
  </si>
  <si>
    <t>Tierra Amarilla</t>
  </si>
  <si>
    <t>Vallenar</t>
  </si>
  <si>
    <t>Andacollo</t>
  </si>
  <si>
    <t>Canela</t>
  </si>
  <si>
    <t>Combarbalá</t>
  </si>
  <si>
    <t>Coquimbo</t>
  </si>
  <si>
    <t>Illapel</t>
  </si>
  <si>
    <t>La Higuera</t>
  </si>
  <si>
    <t>La Serena</t>
  </si>
  <si>
    <t>Los Vilos</t>
  </si>
  <si>
    <t>Monte Patria</t>
  </si>
  <si>
    <t>Ovalle</t>
  </si>
  <si>
    <t>Paiguano</t>
  </si>
  <si>
    <t>Punitaqui</t>
  </si>
  <si>
    <t>Río Hurtado</t>
  </si>
  <si>
    <t>Salamanca</t>
  </si>
  <si>
    <t>Vicuña</t>
  </si>
  <si>
    <t>Algarrobo</t>
  </si>
  <si>
    <t>Cabildo</t>
  </si>
  <si>
    <t>Calle Larga</t>
  </si>
  <si>
    <t>Cartagena</t>
  </si>
  <si>
    <t>Casablanca</t>
  </si>
  <si>
    <t>Catemu</t>
  </si>
  <si>
    <t>Concón</t>
  </si>
  <si>
    <t>El Quisco</t>
  </si>
  <si>
    <t>El Tabo</t>
  </si>
  <si>
    <t>Hijuelas</t>
  </si>
  <si>
    <t>Isla de Pascua</t>
  </si>
  <si>
    <t>Juan Fernández</t>
  </si>
  <si>
    <t>Calera</t>
  </si>
  <si>
    <t>La Cruz</t>
  </si>
  <si>
    <t>La Ligua</t>
  </si>
  <si>
    <t>Limache</t>
  </si>
  <si>
    <t>Llaillay</t>
  </si>
  <si>
    <t>Los Andes</t>
  </si>
  <si>
    <t>Nogales</t>
  </si>
  <si>
    <t>Olmue</t>
  </si>
  <si>
    <t>Panquehue</t>
  </si>
  <si>
    <t>Papudo</t>
  </si>
  <si>
    <t>Petorca</t>
  </si>
  <si>
    <t>Puchuncaví</t>
  </si>
  <si>
    <t>Putaendo</t>
  </si>
  <si>
    <t>Quillota</t>
  </si>
  <si>
    <t>Quilpue</t>
  </si>
  <si>
    <t>Quintero</t>
  </si>
  <si>
    <t>Rinconada</t>
  </si>
  <si>
    <t>San Antonio</t>
  </si>
  <si>
    <t>San Esteban</t>
  </si>
  <si>
    <t>San Felipe</t>
  </si>
  <si>
    <t>Santa María</t>
  </si>
  <si>
    <t>Santo Domingo</t>
  </si>
  <si>
    <t>Valparaíso</t>
  </si>
  <si>
    <t>Villa Alemana</t>
  </si>
  <si>
    <t>Viña del Mar</t>
  </si>
  <si>
    <t>Zapallar</t>
  </si>
  <si>
    <t>Chépica</t>
  </si>
  <si>
    <t>Chimbarongo</t>
  </si>
  <si>
    <t>Codegua</t>
  </si>
  <si>
    <t>Coinco</t>
  </si>
  <si>
    <t>Coltauco</t>
  </si>
  <si>
    <t>Doñihue</t>
  </si>
  <si>
    <t>Graneros</t>
  </si>
  <si>
    <t>La Estrella</t>
  </si>
  <si>
    <t>Las Cabras</t>
  </si>
  <si>
    <t>Litueche</t>
  </si>
  <si>
    <t>Lolol</t>
  </si>
  <si>
    <t>Machalí</t>
  </si>
  <si>
    <t>Malloa</t>
  </si>
  <si>
    <t>Marchihue</t>
  </si>
  <si>
    <t>Mostazal</t>
  </si>
  <si>
    <t>Nancagua</t>
  </si>
  <si>
    <t>Navidad</t>
  </si>
  <si>
    <t>Olivar</t>
  </si>
  <si>
    <t>Palmilla</t>
  </si>
  <si>
    <t>Paredones</t>
  </si>
  <si>
    <t>Peralillo</t>
  </si>
  <si>
    <t>Peumo</t>
  </si>
  <si>
    <t>Pichidegua</t>
  </si>
  <si>
    <t>Pichilemu</t>
  </si>
  <si>
    <t>Placilla</t>
  </si>
  <si>
    <t>Pumanque</t>
  </si>
  <si>
    <t>Quinta de Tilcoco</t>
  </si>
  <si>
    <t>Rancagua</t>
  </si>
  <si>
    <t>Rengo</t>
  </si>
  <si>
    <t>Requínoa</t>
  </si>
  <si>
    <t>San Fernando</t>
  </si>
  <si>
    <t>San Vicente</t>
  </si>
  <si>
    <t>Santa Cruz</t>
  </si>
  <si>
    <t>Cauquenes</t>
  </si>
  <si>
    <t>Chanco</t>
  </si>
  <si>
    <t>Colbún</t>
  </si>
  <si>
    <t>Constitución</t>
  </si>
  <si>
    <t>Curepto</t>
  </si>
  <si>
    <t>Curicó</t>
  </si>
  <si>
    <t>Empedrado</t>
  </si>
  <si>
    <t>Hualañé</t>
  </si>
  <si>
    <t>Licantén</t>
  </si>
  <si>
    <t>Linares</t>
  </si>
  <si>
    <t>Longaví</t>
  </si>
  <si>
    <t>Maule</t>
  </si>
  <si>
    <t>Molina</t>
  </si>
  <si>
    <t>Parral</t>
  </si>
  <si>
    <t>Pelarco</t>
  </si>
  <si>
    <t>Pelluhue</t>
  </si>
  <si>
    <t>Pencahue</t>
  </si>
  <si>
    <t>Rauco</t>
  </si>
  <si>
    <t>Retiro</t>
  </si>
  <si>
    <t>Río Claro</t>
  </si>
  <si>
    <t>Romeral</t>
  </si>
  <si>
    <t>Sagrada Familia</t>
  </si>
  <si>
    <t>San Clemente</t>
  </si>
  <si>
    <t>San Javier</t>
  </si>
  <si>
    <t>San Rafael</t>
  </si>
  <si>
    <t>Talca</t>
  </si>
  <si>
    <t>Teno</t>
  </si>
  <si>
    <t>Vichuquén</t>
  </si>
  <si>
    <t>Villa Alegre</t>
  </si>
  <si>
    <t>Yerbas Buenas</t>
  </si>
  <si>
    <t>Alto Bío Bío</t>
  </si>
  <si>
    <t>Antuco</t>
  </si>
  <si>
    <t>Arauco</t>
  </si>
  <si>
    <t>Bulnes</t>
  </si>
  <si>
    <t>Cabrero</t>
  </si>
  <si>
    <t>Cañete</t>
  </si>
  <si>
    <t>Chiguayante</t>
  </si>
  <si>
    <t>Chillán</t>
  </si>
  <si>
    <t>Chillán Viejo</t>
  </si>
  <si>
    <t>Cobquecura</t>
  </si>
  <si>
    <t>Coelemu</t>
  </si>
  <si>
    <t>Coihueco</t>
  </si>
  <si>
    <t>Concepción</t>
  </si>
  <si>
    <t>Contulmo</t>
  </si>
  <si>
    <t>Coronel</t>
  </si>
  <si>
    <t>Curanilahue</t>
  </si>
  <si>
    <t>El Carmen</t>
  </si>
  <si>
    <t>Florida</t>
  </si>
  <si>
    <t>Hualpen</t>
  </si>
  <si>
    <t>Hualqui</t>
  </si>
  <si>
    <t>Laja</t>
  </si>
  <si>
    <t>Lebu</t>
  </si>
  <si>
    <t>Los alamos</t>
  </si>
  <si>
    <t>Los angeles</t>
  </si>
  <si>
    <t>Lota</t>
  </si>
  <si>
    <t>MULCHÉN</t>
  </si>
  <si>
    <t>Nacimiento</t>
  </si>
  <si>
    <t>Negrete</t>
  </si>
  <si>
    <t>Ninhue</t>
  </si>
  <si>
    <t>ÑIQUÉN</t>
  </si>
  <si>
    <t>Pemuco</t>
  </si>
  <si>
    <t>Penco</t>
  </si>
  <si>
    <t>Pinto</t>
  </si>
  <si>
    <t>Portezuelo</t>
  </si>
  <si>
    <t>Quilaco</t>
  </si>
  <si>
    <t>Quilleco</t>
  </si>
  <si>
    <t>Quillón</t>
  </si>
  <si>
    <t>Quirihue</t>
  </si>
  <si>
    <t>Ranquil</t>
  </si>
  <si>
    <t>San Carlos</t>
  </si>
  <si>
    <t>San Fabián</t>
  </si>
  <si>
    <t>San Ignacio</t>
  </si>
  <si>
    <t>San Nicolás</t>
  </si>
  <si>
    <t>San pedro de la Paz</t>
  </si>
  <si>
    <t>San Rosendo</t>
  </si>
  <si>
    <t>Santa Bárbara</t>
  </si>
  <si>
    <t>Santa Juana</t>
  </si>
  <si>
    <t>Talcahuano</t>
  </si>
  <si>
    <t>Tirúa</t>
  </si>
  <si>
    <t>Tome</t>
  </si>
  <si>
    <t>Treguaco</t>
  </si>
  <si>
    <t>Tucapel</t>
  </si>
  <si>
    <t>Yumbel</t>
  </si>
  <si>
    <t>Yungay</t>
  </si>
  <si>
    <t>Angol</t>
  </si>
  <si>
    <t>Carahue</t>
  </si>
  <si>
    <t>Cholchol</t>
  </si>
  <si>
    <t>Collipulli</t>
  </si>
  <si>
    <t>Cunco</t>
  </si>
  <si>
    <t>Curacautín</t>
  </si>
  <si>
    <t>Curarrehue</t>
  </si>
  <si>
    <t>Ercilla</t>
  </si>
  <si>
    <t>Freire</t>
  </si>
  <si>
    <t>Galvarino</t>
  </si>
  <si>
    <t>Gorbea</t>
  </si>
  <si>
    <t>Lautaro</t>
  </si>
  <si>
    <t>Loncoche</t>
  </si>
  <si>
    <t>Lonquimay</t>
  </si>
  <si>
    <t>Los Sauces</t>
  </si>
  <si>
    <t>Lumaco</t>
  </si>
  <si>
    <t>Melipeuco</t>
  </si>
  <si>
    <t>Nueva Imperial</t>
  </si>
  <si>
    <t>Padre Las Casas</t>
  </si>
  <si>
    <t>Perquenco</t>
  </si>
  <si>
    <t>Pitrufquén</t>
  </si>
  <si>
    <t>Saavedra</t>
  </si>
  <si>
    <t>Pucón</t>
  </si>
  <si>
    <t>Purén</t>
  </si>
  <si>
    <t>Renaico</t>
  </si>
  <si>
    <t>Temuco</t>
  </si>
  <si>
    <t>Teodoro Schmidt</t>
  </si>
  <si>
    <t>Toltén</t>
  </si>
  <si>
    <t>Traiguén</t>
  </si>
  <si>
    <t>Victoria</t>
  </si>
  <si>
    <t>Vilcún</t>
  </si>
  <si>
    <t>Villarrica</t>
  </si>
  <si>
    <t>Corral</t>
  </si>
  <si>
    <t>Futrono</t>
  </si>
  <si>
    <t>La Unión</t>
  </si>
  <si>
    <t>Lago Ranco</t>
  </si>
  <si>
    <t>Lanco</t>
  </si>
  <si>
    <t>Los Lagos</t>
  </si>
  <si>
    <t>Máfil</t>
  </si>
  <si>
    <t>Mariquina</t>
  </si>
  <si>
    <t>Paillaco</t>
  </si>
  <si>
    <t>Panguipulli</t>
  </si>
  <si>
    <t>Río Bueno</t>
  </si>
  <si>
    <t>Valdivia</t>
  </si>
  <si>
    <t>Ancud</t>
  </si>
  <si>
    <t>Calbuco</t>
  </si>
  <si>
    <t>Castro</t>
  </si>
  <si>
    <t>Chaiten</t>
  </si>
  <si>
    <t>Chonchi</t>
  </si>
  <si>
    <t>Cochamó</t>
  </si>
  <si>
    <t>Curaco de Vélez</t>
  </si>
  <si>
    <t>Dalcahue</t>
  </si>
  <si>
    <t>Fresia</t>
  </si>
  <si>
    <t>Frutillar</t>
  </si>
  <si>
    <t>Futaleufu</t>
  </si>
  <si>
    <t>Hualaihue</t>
  </si>
  <si>
    <t>Llanquihue</t>
  </si>
  <si>
    <t>Los Muermos</t>
  </si>
  <si>
    <t>Maullin</t>
  </si>
  <si>
    <t>Osorno</t>
  </si>
  <si>
    <t>Palena</t>
  </si>
  <si>
    <t>Puerto Montt</t>
  </si>
  <si>
    <t>Puerto Octay</t>
  </si>
  <si>
    <t>Puerto Varas</t>
  </si>
  <si>
    <t>Puqueldón</t>
  </si>
  <si>
    <t>Purranque</t>
  </si>
  <si>
    <t>Puyehue</t>
  </si>
  <si>
    <t>Queilén</t>
  </si>
  <si>
    <t>Quellón</t>
  </si>
  <si>
    <t>Quemchi</t>
  </si>
  <si>
    <t>Quinchao</t>
  </si>
  <si>
    <t>Río Negro</t>
  </si>
  <si>
    <t>San Juan de la Costa</t>
  </si>
  <si>
    <t>San Pablo</t>
  </si>
  <si>
    <t>Aisen</t>
  </si>
  <si>
    <t>Chile Chico</t>
  </si>
  <si>
    <t>Cisnes</t>
  </si>
  <si>
    <t>Cochrane</t>
  </si>
  <si>
    <t>Coihaique</t>
  </si>
  <si>
    <t>Guaitecas</t>
  </si>
  <si>
    <t>Lago Verde</t>
  </si>
  <si>
    <t>O"Higgins</t>
  </si>
  <si>
    <t>Río Ibañez</t>
  </si>
  <si>
    <t>Tortel</t>
  </si>
  <si>
    <t>Antártica</t>
  </si>
  <si>
    <t>CABO DE HORNOS (EX-NAVARINO)</t>
  </si>
  <si>
    <t>Laguna Blanca</t>
  </si>
  <si>
    <t>Porvenir</t>
  </si>
  <si>
    <t>Primavera</t>
  </si>
  <si>
    <t>Natales</t>
  </si>
  <si>
    <t>Punta Arenas</t>
  </si>
  <si>
    <t>Río Verde</t>
  </si>
  <si>
    <t>San Gregorio</t>
  </si>
  <si>
    <t>Timaukel</t>
  </si>
  <si>
    <t>Torres del Paine</t>
  </si>
  <si>
    <t>Alhué</t>
  </si>
  <si>
    <t>Buin</t>
  </si>
  <si>
    <t>Calera de Tango</t>
  </si>
  <si>
    <t>Cerrillos</t>
  </si>
  <si>
    <t>Cerro Navia</t>
  </si>
  <si>
    <t>Colina</t>
  </si>
  <si>
    <t>Conchalí</t>
  </si>
  <si>
    <t>Curacaví</t>
  </si>
  <si>
    <t>El Bosque</t>
  </si>
  <si>
    <t>El Monte</t>
  </si>
  <si>
    <t>Estación Central</t>
  </si>
  <si>
    <t>Huechuraba</t>
  </si>
  <si>
    <t>Independencia</t>
  </si>
  <si>
    <t>Isla de Maipo</t>
  </si>
  <si>
    <t>La Cisterna</t>
  </si>
  <si>
    <t>La Florida</t>
  </si>
  <si>
    <t>La Granja</t>
  </si>
  <si>
    <t>La Pintana</t>
  </si>
  <si>
    <t>La Reina</t>
  </si>
  <si>
    <t>Lampa</t>
  </si>
  <si>
    <t>Las Condes</t>
  </si>
  <si>
    <t>Lo Barnechea</t>
  </si>
  <si>
    <t>Lo Espejo</t>
  </si>
  <si>
    <t>Lo Prado</t>
  </si>
  <si>
    <t>Macul</t>
  </si>
  <si>
    <t>Maipú</t>
  </si>
  <si>
    <t>María Pinto</t>
  </si>
  <si>
    <t>Melipilla</t>
  </si>
  <si>
    <t>Ñuñoa</t>
  </si>
  <si>
    <t>Pedro Aguirre Cerda</t>
  </si>
  <si>
    <t>Padre Hurtado</t>
  </si>
  <si>
    <t>Paine</t>
  </si>
  <si>
    <t>Peñaflor</t>
  </si>
  <si>
    <t>Peñalolén</t>
  </si>
  <si>
    <t>Pirque</t>
  </si>
  <si>
    <t>Providencia</t>
  </si>
  <si>
    <t>Pudahuel</t>
  </si>
  <si>
    <t>Puente Alto</t>
  </si>
  <si>
    <t>Quilicura</t>
  </si>
  <si>
    <t>Quinta Normal</t>
  </si>
  <si>
    <t>Recoleta</t>
  </si>
  <si>
    <t>Renca</t>
  </si>
  <si>
    <t>San José de Maipo</t>
  </si>
  <si>
    <t>San Bernardo</t>
  </si>
  <si>
    <t>San Joaquín</t>
  </si>
  <si>
    <t>San Miguel</t>
  </si>
  <si>
    <t>San Pedro</t>
  </si>
  <si>
    <t>San Ramón</t>
  </si>
  <si>
    <t>Santiago</t>
  </si>
  <si>
    <t>Talagante</t>
  </si>
  <si>
    <t>Tiltil</t>
  </si>
  <si>
    <t>Vitacura</t>
  </si>
  <si>
    <t>(2) Corresponde al total de trabajadores  por quienes se pagaron cotizaciones. Incluye trabajadores independientes e información de administradores delegados.</t>
  </si>
  <si>
    <t>NUMERO DE TRABAJADORES POR LOS QUE SE COTIZÓ</t>
  </si>
  <si>
    <t xml:space="preserve">Subtotal Mutuales </t>
  </si>
  <si>
    <t xml:space="preserve">NUMERO DE SUBSIDIOS INICIADOS SISTEMA DE SUBSIDIOS MATERNALES </t>
  </si>
  <si>
    <t>NÚMERO DE DÍAS PAGADOS POR EL SISTEMA MATERNAL</t>
  </si>
  <si>
    <t>NÚMERO  DE ASIGNACIONES FAMILIARES  EMITIDAS A PAGO, SEGUN INSTITUCIONES</t>
  </si>
  <si>
    <t>NUMERO DE BONOS EMITIDOS A MATRIMONIOS</t>
  </si>
  <si>
    <t>CON 50 AÑOS</t>
  </si>
  <si>
    <t>CON 60 AÑOS O MÁS.</t>
  </si>
  <si>
    <t>ENTRE 53 Y 59 AÑOS</t>
  </si>
  <si>
    <t>NUMERO DE BONOS EMITIDOS A VIUDOS(AS)</t>
  </si>
  <si>
    <t>MONTO DE BONOS EMITIDOS EN EL MES, EN M$</t>
  </si>
  <si>
    <t>VALOR UNITARIO POR BONO EMITIDO</t>
  </si>
  <si>
    <t>TOTAL BONOS EMITIDOS</t>
  </si>
  <si>
    <t xml:space="preserve">NUMERO Y MONTO DE BONOS POR BODAS DE ORO EMITIDOS A PAGO </t>
  </si>
  <si>
    <t>Invalidez Parcial (1)</t>
  </si>
  <si>
    <t>Invalidez Total (2)</t>
  </si>
  <si>
    <t>(1) En el monto del mes de julio se descontó la cantidad de M$20.588, corresponde a un acumulado de pensión de octubre de 2011 a junio de 2013, atendido que la SUSESO resolvió que corresponde a un pago único como Indemnización.</t>
  </si>
  <si>
    <t>(1) Incluye monto de indemnizaciones por accidentes de trayecto</t>
  </si>
  <si>
    <t>(2) El monto del mes de julio considera la cantidad de M$23.484, que el Instituto efectuó como pago único, atendido que la SUSESO determinó que correspondía una indemnización en reemplazo de una pensión que se pagó en el período octubre 2011 a junio 2013.</t>
  </si>
  <si>
    <t>(3) Monto indemnizaciones por accidentes de trabajo, trayecto y por enfermedad profesional</t>
  </si>
  <si>
    <t xml:space="preserve"> Por Accidentes de Trabajo (2)</t>
  </si>
  <si>
    <t>I.S.L. (3)</t>
  </si>
  <si>
    <t>MES: Diciembre  2013</t>
  </si>
  <si>
    <t>Cifras sujetas a modificación.</t>
  </si>
  <si>
    <t>2.08</t>
  </si>
  <si>
    <t>La equivalencia de las 200 UF es $4.661.912 al 30/12/2013</t>
  </si>
  <si>
    <t>(2) Invalidez total, incluye Invalidez Parcial y Gran Invalidez.</t>
  </si>
  <si>
    <t>(a) Corresponde al total de trabajadores por quienes se declararon cotizaciones, independientemente que se hayan pagado o no. Incluye trabajadores Independientes.</t>
  </si>
  <si>
    <t>(b) Coresponde al total de Entidades empleadoras que pagaron cotizaciones. Incluye Administradores Delegados</t>
  </si>
  <si>
    <t>(b) Corresponde al total de trabajadores  por quienes se pagaron cotizaciones. Incluye trabajadores independientes e información de administradores delegados.</t>
  </si>
  <si>
    <t xml:space="preserve">LA ARAUCANA </t>
  </si>
  <si>
    <t>DESCANSO PRENATAL</t>
  </si>
  <si>
    <t>SUBSECRETARÍA DE SALUD PÚBLICA</t>
  </si>
  <si>
    <t>CCAF</t>
  </si>
  <si>
    <t>DESCANSO POSTNATAL</t>
  </si>
  <si>
    <t>PERMISO POSTNATAL PARENTAL</t>
  </si>
  <si>
    <t>MUJERES SIN CONTRATO DE TRABAJO VIGENTE</t>
  </si>
  <si>
    <t>ENFERMEDAD GRAVE DEL NIÑO MENOR DE 1 AÑO</t>
  </si>
  <si>
    <t>GASTO EN SUBSIDIOS MATERNALES PAGADOS POR EL FONDO ÚNICO DE PRESTACIONES FAMILIARES Y SUBSIDIOS DE CESANTÍA, SEGÚN TIPO DE SUBSIDIO, TIPO DE INSTITUCIÓN PAGADORA Y MES (1)</t>
  </si>
  <si>
    <t>ENTIDADES PAGADORAS</t>
  </si>
  <si>
    <t>Instituto de Previsión Social (IPS)</t>
  </si>
  <si>
    <t xml:space="preserve">CCAF Los Héroes </t>
  </si>
  <si>
    <t>CCAF De Los Andes</t>
  </si>
  <si>
    <t>CCAF Gabriela Mistral</t>
  </si>
  <si>
    <t xml:space="preserve">CCAF 18 de Septiembre </t>
  </si>
  <si>
    <t>CCAF La Araucana</t>
  </si>
  <si>
    <t>Administradora de Fondos Cesantía (AFC)</t>
  </si>
  <si>
    <t>Servicio de Tesorerías (Servicios Públicos Centralizados y Pensionados)</t>
  </si>
  <si>
    <t>Servicio de Salud Concepción</t>
  </si>
  <si>
    <t>Servicio de Salud Arauco</t>
  </si>
  <si>
    <t>Servicio de Salud Antofagasta</t>
  </si>
  <si>
    <t>Servicio de Salud Araucanía Norte</t>
  </si>
  <si>
    <t>Servicio de Salud Araucanía Sur</t>
  </si>
  <si>
    <t>Servicio de Salud Arica</t>
  </si>
  <si>
    <t>Servicio de Salud Atacama</t>
  </si>
  <si>
    <t>Servicio de Salud de Aysén</t>
  </si>
  <si>
    <t>Servicio de Salud Biobío</t>
  </si>
  <si>
    <t>Servicio de Salud Coquimbo</t>
  </si>
  <si>
    <t>Servicio de Salud Iquique</t>
  </si>
  <si>
    <t>Servicio de Salud del Reloncaví</t>
  </si>
  <si>
    <t>Servicio de Salud Magallanes</t>
  </si>
  <si>
    <t>Servicio de Salud Ñuble</t>
  </si>
  <si>
    <t>Servicio de Salud Osorno</t>
  </si>
  <si>
    <t>Servicio de Salud Aconcagua</t>
  </si>
  <si>
    <t>Servicio de Salud Talcahuano</t>
  </si>
  <si>
    <t>Servicio de Salud Valdivia</t>
  </si>
  <si>
    <t>Servicio de Salud Valparaíso-San Antonio</t>
  </si>
  <si>
    <t>Servicio de Salud Viña Del Mar-Quillota</t>
  </si>
  <si>
    <t>Servicio de Salud de O'Higgins</t>
  </si>
  <si>
    <t>Servicio de Salud del Maule</t>
  </si>
  <si>
    <t>Servicio de Salud Metropolitano Central</t>
  </si>
  <si>
    <t>Servicio de Salud Metropolitano Norte</t>
  </si>
  <si>
    <t>Servicio de Salud Metropolitano Occidente</t>
  </si>
  <si>
    <t>Servicio de Salud Metropolitano Oriente</t>
  </si>
  <si>
    <t>Servicio de Salud Metropolitano Sur</t>
  </si>
  <si>
    <t xml:space="preserve">Servicio de Salud Metropolitano Sur Oriente </t>
  </si>
  <si>
    <t>Servicio de Salud Chiloé</t>
  </si>
  <si>
    <t>Universidad de Chile</t>
  </si>
  <si>
    <t>Universidad de Santiago de Chile</t>
  </si>
  <si>
    <t>Universidad Tecnológica Metropolitana</t>
  </si>
  <si>
    <t>Universidad de Tarapacá</t>
  </si>
  <si>
    <t>Universidad Arturo Prat</t>
  </si>
  <si>
    <t>Universidad de Antofagasta</t>
  </si>
  <si>
    <t>Universidad de La Serena</t>
  </si>
  <si>
    <t>Universidad de Valparaíso</t>
  </si>
  <si>
    <t>Universidad de Atacama</t>
  </si>
  <si>
    <t>Universidad Playa Ancha de Ciencias de la Educación</t>
  </si>
  <si>
    <t>Universidad de Biobío</t>
  </si>
  <si>
    <t>Universidad de La Frontera</t>
  </si>
  <si>
    <t>Universidad de Los Lagos</t>
  </si>
  <si>
    <t>Universidad de Magallanes</t>
  </si>
  <si>
    <t>Universidad de Talca</t>
  </si>
  <si>
    <t>Universidad Metropolitana de Ciencias de la Educación</t>
  </si>
  <si>
    <t>Superintendencia de Seguridad Social</t>
  </si>
  <si>
    <t xml:space="preserve">Servicio Hidrográfico y Oceanográfico de la Armada </t>
  </si>
  <si>
    <t>Instituto Nacional de Deportes</t>
  </si>
  <si>
    <t>Dirección General de Aeronáutica Civil</t>
  </si>
  <si>
    <t>Superintendencia de Electricidad y Combustibles</t>
  </si>
  <si>
    <t>Superintendencia de Valores y Seguros</t>
  </si>
  <si>
    <t>Superintendencia de Servicios Sanitarios</t>
  </si>
  <si>
    <t xml:space="preserve">Superintendencia de Salud </t>
  </si>
  <si>
    <t>Servicio Nacional de Capacitación y Empleo</t>
  </si>
  <si>
    <t>Fondo de Solidaridad e Inversión Social</t>
  </si>
  <si>
    <t>Instituto Nacional de Hidráulica</t>
  </si>
  <si>
    <t>Junta Nacional de Auxilio Escolar y Becas</t>
  </si>
  <si>
    <t>Dirección General del Crédito Prendario</t>
  </si>
  <si>
    <t>Instituto Nacional de Estadísticas</t>
  </si>
  <si>
    <t>Instituto de Desarrollo Agropecuario</t>
  </si>
  <si>
    <t>Servicio Agrícola y Ganadero</t>
  </si>
  <si>
    <t>Comisión Nacional de Investigación Científica y Tecnológica</t>
  </si>
  <si>
    <t>Corporación de Fomento de la Producción</t>
  </si>
  <si>
    <t>Comisión Chilena de Energía Nuclear</t>
  </si>
  <si>
    <t>Servicio Nacional de Menores</t>
  </si>
  <si>
    <t>Contraloría General de la Republica</t>
  </si>
  <si>
    <t>Servicio Nacional de Turismo</t>
  </si>
  <si>
    <t>Parque Metropolitano de Santiago</t>
  </si>
  <si>
    <t>Comisión Nacional de Energía</t>
  </si>
  <si>
    <t>Fondo Nacional de Salud</t>
  </si>
  <si>
    <t>Central de Abastecimiento</t>
  </si>
  <si>
    <t>Instituto de Salud Publica</t>
  </si>
  <si>
    <t>Servicio Nacional de la Mujer</t>
  </si>
  <si>
    <t>Centro de Referencia de Salud Cordillera Oriente</t>
  </si>
  <si>
    <t>Centro de Referencia de Salud Maipú</t>
  </si>
  <si>
    <t>Hospital Padre Alberto Hurtado</t>
  </si>
  <si>
    <t>Instituto Antártico Chileno</t>
  </si>
  <si>
    <t>Instituto Geográfico Militar</t>
  </si>
  <si>
    <t>Servicio Aerofotogrametrico de la FACH</t>
  </si>
  <si>
    <t>Comisión Chilena del Cobre</t>
  </si>
  <si>
    <t>Corporación Asistencia Judicial Región Metropolitana</t>
  </si>
  <si>
    <t>Instituto de Investigaciones y Control</t>
  </si>
  <si>
    <t>Subtotal Servicios Públicos Descentralizados</t>
  </si>
  <si>
    <t>Dirección de Previsión de Carabineros de Chile</t>
  </si>
  <si>
    <t xml:space="preserve">Caja de Previsión de la Defensa Nacional </t>
  </si>
  <si>
    <t>Subtotal Cajas de Previsión</t>
  </si>
  <si>
    <t>Mutual de Seguridad de la C.Ch.C</t>
  </si>
  <si>
    <t>Instituto de Seguridad Laboral (ISL)</t>
  </si>
  <si>
    <t>Subtotal Administradores de la Ley N° 16.744</t>
  </si>
  <si>
    <t>A.F.P. Cuprum S.A.</t>
  </si>
  <si>
    <t>A.F.P. Habitat S.A</t>
  </si>
  <si>
    <t>A.F.P. Planvital S.A.</t>
  </si>
  <si>
    <t>A.F.P. Provida S.A.</t>
  </si>
  <si>
    <t>A.F.P. Capital S.A.</t>
  </si>
  <si>
    <t>Subtotal Admistradoras de Fondos de Pensiones (AFP)</t>
  </si>
  <si>
    <t>Consorcio Nacional de Seguros</t>
  </si>
  <si>
    <t>Principal Cía. de Seguros de Vida de Chile S.A.</t>
  </si>
  <si>
    <t>Chilena Consolidada Seguros de Vida S.A</t>
  </si>
  <si>
    <t>Euroamerica Seguros de Vida S.A.</t>
  </si>
  <si>
    <t>Seguros Vida Security Prevision S.A</t>
  </si>
  <si>
    <t>Renta Nacional Cía. de Seguros de Vida S.A.</t>
  </si>
  <si>
    <t>Corpseguros S.A Ex ING Seguros de Vida</t>
  </si>
  <si>
    <t>Metlife Chile Seguros de Vida S.A.</t>
  </si>
  <si>
    <t>Corp Vida Cía. de Seguros de Vida S.A</t>
  </si>
  <si>
    <t>BCI Seguros de Vida S.A (Ex-Axa )</t>
  </si>
  <si>
    <t>CN Life Cía. de Seguros S.A</t>
  </si>
  <si>
    <t>Cia.  De Seguros de Vida Cruz del Sur S.A.</t>
  </si>
  <si>
    <t>Penta Vida Cía de Seguros de Vida S.A</t>
  </si>
  <si>
    <t>Bice Vida Cía. De Seguros de Vida S.A</t>
  </si>
  <si>
    <t>Ohio National Seguros de Vida S.A.</t>
  </si>
  <si>
    <t>BBVA Seguros de Vida S.A.</t>
  </si>
  <si>
    <t>Mapfre Cía. De Seguros de Vida de Chile S.A</t>
  </si>
  <si>
    <t>Subtotal Compañias de Seguros</t>
  </si>
  <si>
    <t>Tipo de causante</t>
  </si>
  <si>
    <t>Menores de 18 años</t>
  </si>
  <si>
    <t>Madre del menor</t>
  </si>
  <si>
    <t>Discapacitado mental</t>
  </si>
  <si>
    <t>Región</t>
  </si>
  <si>
    <t>Arica y Parinacota</t>
  </si>
  <si>
    <t>Tarapacá</t>
  </si>
  <si>
    <t>Atacama</t>
  </si>
  <si>
    <t>Libertador General Bernardo O'Higgins</t>
  </si>
  <si>
    <t>Biobío</t>
  </si>
  <si>
    <t>Araucanía</t>
  </si>
  <si>
    <t>Los Ríos</t>
  </si>
  <si>
    <t>Aysén del General Carlos Ibañez del Campo</t>
  </si>
  <si>
    <t>Magallanes y Antártica Chilena</t>
  </si>
  <si>
    <t>ENTIDAD</t>
  </si>
  <si>
    <t>GASTO  BRUTO EN SUBSIDIOS DE CESANTIA PAGADOS POR EL F.U.P.F.</t>
  </si>
  <si>
    <r>
      <t xml:space="preserve">REMUNERACION IMPONIBLE DE LOS </t>
    </r>
    <r>
      <rPr>
        <b/>
        <sz val="12"/>
        <color indexed="8"/>
        <rFont val="Calibri"/>
        <family val="2"/>
        <scheme val="minor"/>
      </rPr>
      <t>TRABAJADORES POR LOS QUE SE COTIZÓ A</t>
    </r>
    <r>
      <rPr>
        <b/>
        <sz val="12"/>
        <rFont val="Calibri"/>
        <family val="2"/>
        <scheme val="minor"/>
      </rPr>
      <t xml:space="preserve"> </t>
    </r>
  </si>
  <si>
    <t>Actualizado al 24/10/2014</t>
  </si>
  <si>
    <r>
      <rPr>
        <b/>
        <sz val="11"/>
        <color theme="1"/>
        <rFont val="Calibri"/>
        <family val="2"/>
        <scheme val="minor"/>
      </rPr>
      <t>TOTAL</t>
    </r>
    <r>
      <rPr>
        <b/>
        <sz val="11"/>
        <rFont val="Calibri"/>
        <family val="2"/>
        <scheme val="minor"/>
      </rPr>
      <t xml:space="preserve"> GENERAL ACCIDENTES</t>
    </r>
  </si>
  <si>
    <t>Año 2013</t>
  </si>
  <si>
    <t>GASTO EN ASIGNACIONES FAMILIARES  PAGADAS, SEGUN INSTITUCIONES</t>
  </si>
  <si>
    <t>Administradora de Fondos Cesantía II (AFC)</t>
  </si>
  <si>
    <t>Defensoria Penal Pública</t>
  </si>
  <si>
    <t>A.F.P. Modelo S.A.</t>
  </si>
  <si>
    <t>Seguros de Vida Sura S.A</t>
  </si>
  <si>
    <t>NUMERO DE TRABAJADORES  AFILIADOS A LAS CCAF POR SEXO, TOTAL</t>
  </si>
  <si>
    <t>NÚMERO DE TRABAJADORES HOMBRES AFILIADOS  A  C.C.A.F.</t>
  </si>
  <si>
    <t>NÚMERO DE TRABAJADORAS MUJERES AFILIADAS  A  C.C.A.F.</t>
  </si>
  <si>
    <t>NUMERO DE PENSIONADOS AFILIADOS A LAS CCAF POR SEXO, TOTAL</t>
  </si>
  <si>
    <t>NÚMERO DE PENSIONADOS HOMBRES AFILIADOS  A  C.C.A.F.</t>
  </si>
  <si>
    <t>NÚMERO DE PENSIONADAS MUJERES AFILIADAS  A  C.C.A.F.</t>
  </si>
  <si>
    <t>TASAS DE INTERES PARA OPERACIONES INFERIORES A 200 U.F,, SEGÚN PLAZOS Y C.C.A.F. (A 24 MESES)</t>
  </si>
  <si>
    <t>TASAS DE INTERES PARA OPERACIONES INFERIORES A 200 U.F,, SEGÚN PLAZOS Y C.C.A.F. (A 36 MESES)</t>
  </si>
  <si>
    <t>TASAS DE INTERES PARA OPERACIONES INFERIORES A 200 U.F,, SEGÚN PLAZOS Y C.C.A.F. (A 60 MESES)</t>
  </si>
  <si>
    <t>NUMERO TOTAL DE CREDITOS DE CONSUMO OTORGADOS POR EL SISTEMA C.C.A.F.</t>
  </si>
  <si>
    <t>NUMERO DE PRESTAMOS OTORGADOS POR EL SISTEMA C.C.A.F. A AFILIADOS TRABAJADORES</t>
  </si>
  <si>
    <t>NUMERO DE PRESTAMOS OTORGADOS POR EL SISTEMA C.C.A.F. A AFILIADOS PENSIONADOS</t>
  </si>
  <si>
    <t>MONTO TOTAL DE CREDITOS DE CONSUMO OTORGADOS POR EL SISTEMA C.C.A.F.</t>
  </si>
  <si>
    <t>MONTO  DE PRESTAMOS OTORGADOS POR EL SISTEMA C.C.A.F. A AFILIADOS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</si>
</sst>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_-* #,##0_-;\-* #,##0_-;_-* &quot;-&quot;??_-;_-@_-"/>
    <numFmt numFmtId="165" formatCode="#,##0_);\(#,##0\)"/>
    <numFmt numFmtId="166" formatCode="_-* #,##0.00\ _P_t_s_-;\-* #,##0.00\ _P_t_s_-;_-* &quot;-&quot;??\ _P_t_s_-;_-@_-"/>
    <numFmt numFmtId="167" formatCode="#,##0_ ;[Red]\-#,##0\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Helvetica"/>
      <family val="2"/>
    </font>
    <font>
      <b/>
      <sz val="12"/>
      <name val="Helvetica"/>
      <family val="2"/>
    </font>
    <font>
      <b/>
      <sz val="10"/>
      <name val="Helvetica"/>
      <family val="2"/>
    </font>
    <font>
      <u/>
      <sz val="8"/>
      <color indexed="12"/>
      <name val="Helvetica"/>
      <family val="2"/>
    </font>
    <font>
      <b/>
      <sz val="9"/>
      <name val="Helvetica"/>
      <family val="2"/>
    </font>
    <font>
      <sz val="8"/>
      <name val="Helvetica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sz val="12"/>
      <color theme="3"/>
      <name val="Arial"/>
      <family val="2"/>
    </font>
    <font>
      <b/>
      <sz val="9"/>
      <color theme="3"/>
      <name val="Calibri"/>
      <family val="2"/>
      <scheme val="minor"/>
    </font>
    <font>
      <i/>
      <sz val="8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u/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9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  <border>
      <left style="thin">
        <color theme="4"/>
      </left>
      <right/>
      <top style="double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auto="1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theme="4"/>
      </right>
      <top/>
      <bottom/>
      <diagonal/>
    </border>
    <border>
      <left/>
      <right style="thin">
        <color auto="1"/>
      </right>
      <top style="medium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theme="3"/>
      </bottom>
      <diagonal/>
    </border>
    <border>
      <left style="thin">
        <color auto="1"/>
      </left>
      <right/>
      <top style="medium">
        <color theme="3"/>
      </top>
      <bottom style="thin">
        <color theme="3"/>
      </bottom>
      <diagonal/>
    </border>
    <border>
      <left/>
      <right style="thin">
        <color auto="1"/>
      </right>
      <top/>
      <bottom style="thin">
        <color theme="3"/>
      </bottom>
      <diagonal/>
    </border>
    <border>
      <left style="thin">
        <color auto="1"/>
      </left>
      <right style="thin">
        <color auto="1"/>
      </right>
      <top/>
      <bottom style="thin">
        <color theme="3"/>
      </bottom>
      <diagonal/>
    </border>
    <border>
      <left style="thin">
        <color auto="1"/>
      </left>
      <right/>
      <top/>
      <bottom style="thin">
        <color theme="3"/>
      </bottom>
      <diagonal/>
    </border>
    <border>
      <left/>
      <right style="thin">
        <color auto="1"/>
      </right>
      <top style="thin">
        <color auto="1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auto="1"/>
      </right>
      <top/>
      <bottom style="medium">
        <color theme="3"/>
      </bottom>
      <diagonal/>
    </border>
    <border>
      <left style="thin">
        <color auto="1"/>
      </left>
      <right style="thin">
        <color auto="1"/>
      </right>
      <top/>
      <bottom style="medium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 tint="0.39997558519241921"/>
      </right>
      <top style="medium">
        <color theme="3"/>
      </top>
      <bottom style="thin">
        <color theme="3"/>
      </bottom>
      <diagonal/>
    </border>
    <border>
      <left/>
      <right style="thin">
        <color theme="3" tint="0.39997558519241921"/>
      </right>
      <top/>
      <bottom style="thin">
        <color theme="3"/>
      </bottom>
      <diagonal/>
    </border>
    <border>
      <left/>
      <right style="thin">
        <color theme="3" tint="0.39997558519241921"/>
      </right>
      <top style="thin">
        <color theme="3"/>
      </top>
      <bottom style="thin">
        <color theme="3"/>
      </bottom>
      <diagonal/>
    </border>
    <border>
      <left/>
      <right style="thin">
        <color theme="3" tint="0.39997558519241921"/>
      </right>
      <top/>
      <bottom style="medium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indexed="0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auto="1"/>
      </left>
      <right style="thin">
        <color theme="3" tint="0.39997558519241921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/>
      <right style="thin">
        <color theme="3" tint="0.39997558519241921"/>
      </right>
      <top/>
      <bottom/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indexed="6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/>
      </top>
      <bottom/>
      <diagonal/>
    </border>
    <border>
      <left/>
      <right style="thin">
        <color theme="3" tint="0.39997558519241921"/>
      </right>
      <top style="thin">
        <color theme="3"/>
      </top>
      <bottom/>
      <diagonal/>
    </border>
    <border>
      <left/>
      <right style="thin">
        <color theme="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3" tint="0.3999755851924192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04">
    <xf numFmtId="0" fontId="0" fillId="0" borderId="0" xfId="0"/>
    <xf numFmtId="0" fontId="0" fillId="3" borderId="0" xfId="0" applyFill="1"/>
    <xf numFmtId="3" fontId="2" fillId="3" borderId="0" xfId="0" applyNumberFormat="1" applyFont="1" applyFill="1"/>
    <xf numFmtId="3" fontId="2" fillId="3" borderId="0" xfId="0" applyNumberFormat="1" applyFont="1" applyFill="1" applyBorder="1"/>
    <xf numFmtId="0" fontId="2" fillId="3" borderId="0" xfId="0" applyFont="1" applyFill="1"/>
    <xf numFmtId="3" fontId="0" fillId="3" borderId="0" xfId="0" applyNumberFormat="1" applyFill="1"/>
    <xf numFmtId="0" fontId="18" fillId="0" borderId="0" xfId="11" applyFont="1" applyFill="1" applyAlignment="1">
      <alignment horizontal="left" vertical="center"/>
    </xf>
    <xf numFmtId="0" fontId="18" fillId="0" borderId="0" xfId="11" applyFont="1" applyFill="1" applyAlignment="1">
      <alignment vertical="center"/>
    </xf>
    <xf numFmtId="164" fontId="18" fillId="0" borderId="0" xfId="2" applyNumberFormat="1" applyFont="1" applyFill="1" applyAlignment="1">
      <alignment vertical="center"/>
    </xf>
    <xf numFmtId="0" fontId="18" fillId="0" borderId="11" xfId="11" applyFont="1" applyFill="1" applyBorder="1" applyAlignment="1">
      <alignment horizontal="centerContinuous" vertical="center"/>
    </xf>
    <xf numFmtId="164" fontId="18" fillId="0" borderId="11" xfId="2" applyNumberFormat="1" applyFont="1" applyFill="1" applyBorder="1" applyAlignment="1">
      <alignment horizontal="centerContinuous" vertical="center"/>
    </xf>
    <xf numFmtId="3" fontId="19" fillId="4" borderId="12" xfId="11" applyNumberFormat="1" applyFont="1" applyFill="1" applyBorder="1" applyAlignment="1">
      <alignment horizontal="center" vertical="center"/>
    </xf>
    <xf numFmtId="3" fontId="19" fillId="4" borderId="13" xfId="11" applyNumberFormat="1" applyFont="1" applyFill="1" applyBorder="1" applyAlignment="1">
      <alignment horizontal="center" vertical="center"/>
    </xf>
    <xf numFmtId="3" fontId="19" fillId="4" borderId="14" xfId="11" applyNumberFormat="1" applyFont="1" applyFill="1" applyBorder="1" applyAlignment="1">
      <alignment horizontal="center" vertical="center"/>
    </xf>
    <xf numFmtId="0" fontId="18" fillId="0" borderId="0" xfId="11" applyFont="1" applyFill="1" applyBorder="1" applyAlignment="1">
      <alignment vertical="center"/>
    </xf>
    <xf numFmtId="0" fontId="22" fillId="0" borderId="15" xfId="11" applyFont="1" applyFill="1" applyBorder="1" applyAlignment="1">
      <alignment horizontal="left" vertical="center"/>
    </xf>
    <xf numFmtId="0" fontId="18" fillId="0" borderId="16" xfId="11" applyFont="1" applyFill="1" applyBorder="1" applyAlignment="1">
      <alignment vertical="center"/>
    </xf>
    <xf numFmtId="0" fontId="18" fillId="0" borderId="17" xfId="11" applyFont="1" applyFill="1" applyBorder="1" applyAlignment="1">
      <alignment vertical="center"/>
    </xf>
    <xf numFmtId="0" fontId="5" fillId="0" borderId="0" xfId="11" applyFont="1" applyFill="1" applyBorder="1" applyAlignment="1">
      <alignment horizontal="left" vertical="center"/>
    </xf>
    <xf numFmtId="0" fontId="18" fillId="0" borderId="18" xfId="11" applyFont="1" applyFill="1" applyBorder="1" applyAlignment="1">
      <alignment horizontal="left" vertical="center"/>
    </xf>
    <xf numFmtId="164" fontId="18" fillId="0" borderId="19" xfId="2" applyNumberFormat="1" applyFont="1" applyFill="1" applyBorder="1" applyAlignment="1">
      <alignment vertical="center"/>
    </xf>
    <xf numFmtId="164" fontId="18" fillId="0" borderId="20" xfId="2" applyNumberFormat="1" applyFont="1" applyFill="1" applyBorder="1" applyAlignment="1">
      <alignment vertical="center"/>
    </xf>
    <xf numFmtId="0" fontId="2" fillId="0" borderId="0" xfId="11" applyFont="1" applyFill="1" applyBorder="1" applyAlignment="1">
      <alignment horizontal="left" vertical="center"/>
    </xf>
    <xf numFmtId="0" fontId="18" fillId="0" borderId="21" xfId="11" applyFont="1" applyFill="1" applyBorder="1" applyAlignment="1">
      <alignment horizontal="left" vertical="center"/>
    </xf>
    <xf numFmtId="164" fontId="18" fillId="0" borderId="22" xfId="2" applyNumberFormat="1" applyFont="1" applyFill="1" applyBorder="1" applyAlignment="1">
      <alignment vertical="center"/>
    </xf>
    <xf numFmtId="164" fontId="18" fillId="0" borderId="23" xfId="2" applyNumberFormat="1" applyFont="1" applyFill="1" applyBorder="1" applyAlignment="1">
      <alignment vertical="center"/>
    </xf>
    <xf numFmtId="0" fontId="22" fillId="0" borderId="24" xfId="11" applyFont="1" applyFill="1" applyBorder="1" applyAlignment="1">
      <alignment horizontal="left" vertical="center"/>
    </xf>
    <xf numFmtId="164" fontId="22" fillId="0" borderId="25" xfId="2" applyNumberFormat="1" applyFont="1" applyFill="1" applyBorder="1" applyAlignment="1">
      <alignment vertical="center"/>
    </xf>
    <xf numFmtId="164" fontId="22" fillId="0" borderId="26" xfId="2" applyNumberFormat="1" applyFont="1" applyFill="1" applyBorder="1" applyAlignment="1">
      <alignment vertical="center"/>
    </xf>
    <xf numFmtId="0" fontId="22" fillId="0" borderId="27" xfId="11" applyFont="1" applyFill="1" applyBorder="1" applyAlignment="1">
      <alignment horizontal="left" vertical="center"/>
    </xf>
    <xf numFmtId="164" fontId="18" fillId="0" borderId="28" xfId="2" applyNumberFormat="1" applyFont="1" applyFill="1" applyBorder="1" applyAlignment="1">
      <alignment vertical="center"/>
    </xf>
    <xf numFmtId="164" fontId="18" fillId="0" borderId="29" xfId="2" applyNumberFormat="1" applyFont="1" applyFill="1" applyBorder="1" applyAlignment="1">
      <alignment vertical="center"/>
    </xf>
    <xf numFmtId="164" fontId="22" fillId="0" borderId="28" xfId="2" applyNumberFormat="1" applyFont="1" applyFill="1" applyBorder="1" applyAlignment="1">
      <alignment vertical="center"/>
    </xf>
    <xf numFmtId="164" fontId="22" fillId="0" borderId="29" xfId="2" applyNumberFormat="1" applyFont="1" applyFill="1" applyBorder="1" applyAlignment="1">
      <alignment vertical="center"/>
    </xf>
    <xf numFmtId="164" fontId="22" fillId="0" borderId="22" xfId="2" applyNumberFormat="1" applyFont="1" applyFill="1" applyBorder="1" applyAlignment="1">
      <alignment vertical="center"/>
    </xf>
    <xf numFmtId="164" fontId="22" fillId="0" borderId="23" xfId="2" applyNumberFormat="1" applyFont="1" applyFill="1" applyBorder="1" applyAlignment="1">
      <alignment vertical="center"/>
    </xf>
    <xf numFmtId="164" fontId="22" fillId="0" borderId="19" xfId="2" applyNumberFormat="1" applyFont="1" applyFill="1" applyBorder="1" applyAlignment="1">
      <alignment vertical="center"/>
    </xf>
    <xf numFmtId="164" fontId="22" fillId="0" borderId="20" xfId="2" applyNumberFormat="1" applyFont="1" applyFill="1" applyBorder="1" applyAlignment="1">
      <alignment vertical="center"/>
    </xf>
    <xf numFmtId="0" fontId="22" fillId="0" borderId="30" xfId="11" applyFont="1" applyFill="1" applyBorder="1" applyAlignment="1">
      <alignment horizontal="left" vertical="center"/>
    </xf>
    <xf numFmtId="164" fontId="22" fillId="0" borderId="31" xfId="2" applyNumberFormat="1" applyFont="1" applyFill="1" applyBorder="1" applyAlignment="1">
      <alignment vertical="center"/>
    </xf>
    <xf numFmtId="164" fontId="22" fillId="0" borderId="32" xfId="2" applyNumberFormat="1" applyFont="1" applyFill="1" applyBorder="1" applyAlignment="1">
      <alignment vertical="center"/>
    </xf>
    <xf numFmtId="0" fontId="23" fillId="0" borderId="0" xfId="11" applyFont="1" applyFill="1" applyAlignment="1">
      <alignment horizontal="left" vertical="center"/>
    </xf>
    <xf numFmtId="3" fontId="18" fillId="0" borderId="0" xfId="11" applyNumberFormat="1" applyFont="1" applyFill="1" applyBorder="1" applyAlignment="1">
      <alignment vertical="center"/>
    </xf>
    <xf numFmtId="0" fontId="19" fillId="0" borderId="0" xfId="11" applyFont="1" applyFill="1" applyBorder="1" applyAlignment="1">
      <alignment horizontal="centerContinuous" vertical="center"/>
    </xf>
    <xf numFmtId="164" fontId="19" fillId="0" borderId="0" xfId="2" applyNumberFormat="1" applyFont="1" applyFill="1" applyBorder="1" applyAlignment="1">
      <alignment horizontal="centerContinuous" vertical="center"/>
    </xf>
    <xf numFmtId="164" fontId="24" fillId="0" borderId="0" xfId="2" applyNumberFormat="1" applyFont="1" applyFill="1" applyBorder="1" applyAlignment="1">
      <alignment horizontal="centerContinuous" vertical="center"/>
    </xf>
    <xf numFmtId="0" fontId="20" fillId="0" borderId="0" xfId="11" applyFont="1" applyFill="1" applyBorder="1" applyAlignment="1">
      <alignment horizontal="centerContinuous" vertical="center"/>
    </xf>
    <xf numFmtId="0" fontId="21" fillId="0" borderId="11" xfId="1" applyFont="1" applyFill="1" applyBorder="1" applyAlignment="1" applyProtection="1">
      <alignment vertical="center"/>
    </xf>
    <xf numFmtId="0" fontId="25" fillId="0" borderId="0" xfId="11" applyFont="1" applyFill="1" applyAlignment="1">
      <alignment vertical="center"/>
    </xf>
    <xf numFmtId="164" fontId="18" fillId="0" borderId="0" xfId="2" applyNumberFormat="1" applyFont="1" applyFill="1" applyBorder="1" applyAlignment="1">
      <alignment vertical="center"/>
    </xf>
    <xf numFmtId="0" fontId="26" fillId="0" borderId="0" xfId="11" applyFont="1" applyFill="1" applyAlignment="1">
      <alignment horizontal="left" vertical="center"/>
    </xf>
    <xf numFmtId="3" fontId="23" fillId="0" borderId="0" xfId="11" applyNumberFormat="1" applyFont="1" applyFill="1" applyAlignment="1">
      <alignment vertical="center"/>
    </xf>
    <xf numFmtId="164" fontId="23" fillId="0" borderId="0" xfId="2" applyNumberFormat="1" applyFont="1" applyFill="1" applyAlignment="1">
      <alignment vertical="center"/>
    </xf>
    <xf numFmtId="0" fontId="2" fillId="0" borderId="0" xfId="11" applyFont="1" applyFill="1" applyAlignment="1">
      <alignment vertical="center"/>
    </xf>
    <xf numFmtId="0" fontId="20" fillId="0" borderId="0" xfId="11" applyFont="1" applyFill="1" applyBorder="1" applyAlignment="1">
      <alignment horizontal="center" vertical="center"/>
    </xf>
    <xf numFmtId="0" fontId="2" fillId="0" borderId="0" xfId="11" applyFont="1" applyFill="1" applyBorder="1" applyAlignment="1">
      <alignment vertical="center"/>
    </xf>
    <xf numFmtId="0" fontId="10" fillId="0" borderId="0" xfId="11" applyNumberFormat="1" applyFont="1" applyFill="1" applyBorder="1" applyAlignment="1">
      <alignment horizontal="left" vertical="center"/>
    </xf>
    <xf numFmtId="3" fontId="2" fillId="0" borderId="0" xfId="11" applyNumberFormat="1" applyFont="1" applyFill="1" applyBorder="1" applyAlignment="1">
      <alignment vertical="center"/>
    </xf>
    <xf numFmtId="0" fontId="10" fillId="0" borderId="0" xfId="11" applyFont="1" applyFill="1" applyBorder="1" applyAlignment="1">
      <alignment horizontal="left" vertical="center"/>
    </xf>
    <xf numFmtId="0" fontId="2" fillId="0" borderId="0" xfId="11" applyFont="1" applyFill="1" applyAlignment="1">
      <alignment horizontal="left" vertical="center"/>
    </xf>
    <xf numFmtId="0" fontId="4" fillId="0" borderId="0" xfId="11" applyFont="1" applyFill="1" applyAlignment="1">
      <alignment vertical="center"/>
    </xf>
    <xf numFmtId="0" fontId="2" fillId="0" borderId="0" xfId="11" applyFill="1" applyAlignment="1">
      <alignment vertical="center"/>
    </xf>
    <xf numFmtId="3" fontId="9" fillId="0" borderId="0" xfId="11" applyNumberFormat="1" applyFont="1" applyFill="1" applyBorder="1" applyAlignment="1">
      <alignment horizontal="centerContinuous" vertical="center"/>
    </xf>
    <xf numFmtId="3" fontId="2" fillId="0" borderId="0" xfId="11" applyNumberFormat="1" applyFill="1" applyBorder="1" applyAlignment="1">
      <alignment vertical="center"/>
    </xf>
    <xf numFmtId="3" fontId="20" fillId="4" borderId="12" xfId="11" applyNumberFormat="1" applyFont="1" applyFill="1" applyBorder="1" applyAlignment="1">
      <alignment horizontal="left" vertical="center"/>
    </xf>
    <xf numFmtId="3" fontId="2" fillId="0" borderId="27" xfId="11" applyNumberFormat="1" applyFont="1" applyFill="1" applyBorder="1" applyAlignment="1">
      <alignment vertical="center" wrapText="1"/>
    </xf>
    <xf numFmtId="164" fontId="2" fillId="0" borderId="19" xfId="2" applyNumberFormat="1" applyFont="1" applyFill="1" applyBorder="1" applyAlignment="1">
      <alignment vertical="center"/>
    </xf>
    <xf numFmtId="164" fontId="0" fillId="0" borderId="19" xfId="2" applyNumberFormat="1" applyFont="1" applyFill="1" applyBorder="1" applyAlignment="1">
      <alignment vertical="center"/>
    </xf>
    <xf numFmtId="164" fontId="5" fillId="0" borderId="20" xfId="2" applyNumberFormat="1" applyFont="1" applyFill="1" applyBorder="1" applyAlignment="1">
      <alignment vertical="center"/>
    </xf>
    <xf numFmtId="3" fontId="2" fillId="0" borderId="18" xfId="11" applyNumberFormat="1" applyFont="1" applyFill="1" applyBorder="1" applyAlignment="1">
      <alignment vertical="center" wrapText="1"/>
    </xf>
    <xf numFmtId="3" fontId="2" fillId="0" borderId="21" xfId="11" applyNumberFormat="1" applyFont="1" applyFill="1" applyBorder="1" applyAlignment="1">
      <alignment vertical="center" wrapText="1"/>
    </xf>
    <xf numFmtId="3" fontId="5" fillId="0" borderId="24" xfId="11" applyNumberFormat="1" applyFont="1" applyFill="1" applyBorder="1" applyAlignment="1">
      <alignment vertical="center" wrapText="1"/>
    </xf>
    <xf numFmtId="164" fontId="5" fillId="0" borderId="25" xfId="2" applyNumberFormat="1" applyFont="1" applyFill="1" applyBorder="1" applyAlignment="1">
      <alignment vertical="center"/>
    </xf>
    <xf numFmtId="164" fontId="5" fillId="0" borderId="26" xfId="2" applyNumberFormat="1" applyFont="1" applyFill="1" applyBorder="1" applyAlignment="1">
      <alignment vertical="center"/>
    </xf>
    <xf numFmtId="0" fontId="5" fillId="0" borderId="24" xfId="11" applyNumberFormat="1" applyFont="1" applyFill="1" applyBorder="1" applyAlignment="1">
      <alignment vertical="center" wrapText="1"/>
    </xf>
    <xf numFmtId="0" fontId="2" fillId="0" borderId="18" xfId="11" applyNumberFormat="1" applyFont="1" applyFill="1" applyBorder="1" applyAlignment="1">
      <alignment vertical="center" wrapText="1"/>
    </xf>
    <xf numFmtId="0" fontId="2" fillId="0" borderId="18" xfId="11" applyFont="1" applyFill="1" applyBorder="1" applyAlignment="1">
      <alignment vertical="center" wrapText="1"/>
    </xf>
    <xf numFmtId="164" fontId="0" fillId="0" borderId="20" xfId="2" applyNumberFormat="1" applyFont="1" applyFill="1" applyBorder="1" applyAlignment="1">
      <alignment vertical="center"/>
    </xf>
    <xf numFmtId="3" fontId="2" fillId="0" borderId="0" xfId="11" applyNumberFormat="1" applyFill="1" applyAlignment="1">
      <alignment vertical="center"/>
    </xf>
    <xf numFmtId="0" fontId="2" fillId="0" borderId="27" xfId="11" applyNumberFormat="1" applyFont="1" applyFill="1" applyBorder="1" applyAlignment="1">
      <alignment vertical="center" wrapText="1"/>
    </xf>
    <xf numFmtId="164" fontId="2" fillId="0" borderId="28" xfId="2" applyNumberFormat="1" applyFont="1" applyFill="1" applyBorder="1" applyAlignment="1">
      <alignment vertical="center"/>
    </xf>
    <xf numFmtId="164" fontId="5" fillId="0" borderId="29" xfId="2" applyNumberFormat="1" applyFont="1" applyFill="1" applyBorder="1" applyAlignment="1">
      <alignment vertical="center"/>
    </xf>
    <xf numFmtId="0" fontId="2" fillId="0" borderId="21" xfId="11" applyNumberFormat="1" applyFont="1" applyFill="1" applyBorder="1" applyAlignment="1">
      <alignment vertical="center" wrapText="1"/>
    </xf>
    <xf numFmtId="164" fontId="2" fillId="0" borderId="22" xfId="2" applyNumberFormat="1" applyFont="1" applyFill="1" applyBorder="1" applyAlignment="1">
      <alignment vertical="center"/>
    </xf>
    <xf numFmtId="164" fontId="5" fillId="0" borderId="23" xfId="2" applyNumberFormat="1" applyFont="1" applyFill="1" applyBorder="1" applyAlignment="1">
      <alignment vertical="center"/>
    </xf>
    <xf numFmtId="0" fontId="2" fillId="0" borderId="27" xfId="11" applyFont="1" applyFill="1" applyBorder="1" applyAlignment="1">
      <alignment vertical="center" wrapText="1"/>
    </xf>
    <xf numFmtId="164" fontId="0" fillId="0" borderId="22" xfId="2" applyNumberFormat="1" applyFont="1" applyFill="1" applyBorder="1" applyAlignment="1">
      <alignment vertical="center"/>
    </xf>
    <xf numFmtId="0" fontId="8" fillId="0" borderId="0" xfId="11" applyFont="1" applyFill="1" applyAlignment="1">
      <alignment vertical="center"/>
    </xf>
    <xf numFmtId="3" fontId="2" fillId="0" borderId="1" xfId="20" applyNumberFormat="1" applyFont="1" applyFill="1" applyBorder="1" applyAlignment="1">
      <alignment vertical="center"/>
    </xf>
    <xf numFmtId="3" fontId="2" fillId="0" borderId="8" xfId="11" applyNumberFormat="1" applyFont="1" applyFill="1" applyBorder="1" applyAlignment="1">
      <alignment vertical="center"/>
    </xf>
    <xf numFmtId="3" fontId="2" fillId="0" borderId="1" xfId="11" applyNumberFormat="1" applyFont="1" applyFill="1" applyBorder="1" applyAlignment="1">
      <alignment vertical="center"/>
    </xf>
    <xf numFmtId="3" fontId="2" fillId="0" borderId="1" xfId="11" applyNumberFormat="1" applyFill="1" applyBorder="1" applyAlignment="1">
      <alignment vertical="center"/>
    </xf>
    <xf numFmtId="3" fontId="5" fillId="0" borderId="1" xfId="11" applyNumberFormat="1" applyFont="1" applyFill="1" applyBorder="1" applyAlignment="1">
      <alignment vertical="center"/>
    </xf>
    <xf numFmtId="3" fontId="2" fillId="0" borderId="8" xfId="11" applyNumberFormat="1" applyFill="1" applyBorder="1" applyAlignment="1">
      <alignment vertical="center"/>
    </xf>
    <xf numFmtId="0" fontId="8" fillId="0" borderId="0" xfId="11" applyNumberFormat="1" applyFont="1" applyFill="1" applyAlignment="1">
      <alignment vertical="center"/>
    </xf>
    <xf numFmtId="0" fontId="5" fillId="0" borderId="0" xfId="11" applyFont="1" applyFill="1" applyAlignment="1">
      <alignment vertical="center"/>
    </xf>
    <xf numFmtId="3" fontId="5" fillId="0" borderId="8" xfId="11" applyNumberFormat="1" applyFont="1" applyFill="1" applyBorder="1" applyAlignment="1">
      <alignment vertical="center"/>
    </xf>
    <xf numFmtId="3" fontId="5" fillId="0" borderId="7" xfId="11" applyNumberFormat="1" applyFont="1" applyFill="1" applyBorder="1" applyAlignment="1">
      <alignment vertical="center"/>
    </xf>
    <xf numFmtId="3" fontId="5" fillId="0" borderId="5" xfId="11" applyNumberFormat="1" applyFont="1" applyFill="1" applyBorder="1" applyAlignment="1">
      <alignment vertical="center"/>
    </xf>
    <xf numFmtId="3" fontId="5" fillId="0" borderId="10" xfId="11" applyNumberFormat="1" applyFont="1" applyFill="1" applyBorder="1" applyAlignment="1">
      <alignment vertical="center"/>
    </xf>
    <xf numFmtId="3" fontId="4" fillId="0" borderId="0" xfId="11" applyNumberFormat="1" applyFont="1" applyFill="1" applyAlignment="1">
      <alignment vertical="center"/>
    </xf>
    <xf numFmtId="0" fontId="3" fillId="0" borderId="0" xfId="1" applyFill="1" applyBorder="1" applyAlignment="1" applyProtection="1">
      <alignment vertical="center"/>
    </xf>
    <xf numFmtId="0" fontId="18" fillId="0" borderId="0" xfId="11" applyFont="1" applyFill="1"/>
    <xf numFmtId="0" fontId="21" fillId="0" borderId="0" xfId="1" applyFont="1" applyFill="1" applyBorder="1" applyAlignment="1" applyProtection="1"/>
    <xf numFmtId="0" fontId="18" fillId="0" borderId="0" xfId="11" applyFont="1" applyFill="1" applyAlignment="1"/>
    <xf numFmtId="0" fontId="20" fillId="4" borderId="13" xfId="11" applyFont="1" applyFill="1" applyBorder="1" applyAlignment="1">
      <alignment horizontal="center" vertical="center" wrapText="1"/>
    </xf>
    <xf numFmtId="164" fontId="20" fillId="4" borderId="14" xfId="2" applyNumberFormat="1" applyFont="1" applyFill="1" applyBorder="1" applyAlignment="1">
      <alignment horizontal="center" vertical="center"/>
    </xf>
    <xf numFmtId="3" fontId="27" fillId="0" borderId="18" xfId="11" applyNumberFormat="1" applyFont="1" applyFill="1" applyBorder="1" applyAlignment="1">
      <alignment vertical="center"/>
    </xf>
    <xf numFmtId="3" fontId="18" fillId="0" borderId="19" xfId="11" applyNumberFormat="1" applyFont="1" applyFill="1" applyBorder="1" applyAlignment="1">
      <alignment horizontal="right" vertical="center"/>
    </xf>
    <xf numFmtId="3" fontId="24" fillId="0" borderId="20" xfId="11" applyNumberFormat="1" applyFont="1" applyFill="1" applyBorder="1" applyAlignment="1">
      <alignment horizontal="right" vertical="center"/>
    </xf>
    <xf numFmtId="3" fontId="27" fillId="0" borderId="21" xfId="11" applyNumberFormat="1" applyFont="1" applyFill="1" applyBorder="1" applyAlignment="1">
      <alignment vertical="center"/>
    </xf>
    <xf numFmtId="3" fontId="18" fillId="0" borderId="22" xfId="11" applyNumberFormat="1" applyFont="1" applyFill="1" applyBorder="1" applyAlignment="1">
      <alignment horizontal="right" vertical="center"/>
    </xf>
    <xf numFmtId="3" fontId="24" fillId="0" borderId="23" xfId="11" applyNumberFormat="1" applyFont="1" applyFill="1" applyBorder="1" applyAlignment="1">
      <alignment horizontal="right" vertical="center"/>
    </xf>
    <xf numFmtId="3" fontId="24" fillId="0" borderId="24" xfId="11" applyNumberFormat="1" applyFont="1" applyFill="1" applyBorder="1" applyAlignment="1">
      <alignment vertical="center"/>
    </xf>
    <xf numFmtId="3" fontId="24" fillId="0" borderId="25" xfId="11" applyNumberFormat="1" applyFont="1" applyFill="1" applyBorder="1" applyAlignment="1">
      <alignment horizontal="right" vertical="center"/>
    </xf>
    <xf numFmtId="3" fontId="24" fillId="0" borderId="26" xfId="11" applyNumberFormat="1" applyFont="1" applyFill="1" applyBorder="1" applyAlignment="1">
      <alignment horizontal="right" vertical="center"/>
    </xf>
    <xf numFmtId="0" fontId="24" fillId="0" borderId="24" xfId="11" applyNumberFormat="1" applyFont="1" applyFill="1" applyBorder="1" applyAlignment="1">
      <alignment vertical="center"/>
    </xf>
    <xf numFmtId="0" fontId="24" fillId="0" borderId="34" xfId="11" applyNumberFormat="1" applyFont="1" applyFill="1" applyBorder="1" applyAlignment="1">
      <alignment vertical="center"/>
    </xf>
    <xf numFmtId="3" fontId="24" fillId="0" borderId="35" xfId="11" applyNumberFormat="1" applyFont="1" applyFill="1" applyBorder="1" applyAlignment="1">
      <alignment horizontal="right" vertical="center"/>
    </xf>
    <xf numFmtId="3" fontId="24" fillId="0" borderId="36" xfId="11" applyNumberFormat="1" applyFont="1" applyFill="1" applyBorder="1" applyAlignment="1">
      <alignment horizontal="right" vertical="center"/>
    </xf>
    <xf numFmtId="0" fontId="18" fillId="0" borderId="0" xfId="11" applyFont="1"/>
    <xf numFmtId="0" fontId="22" fillId="0" borderId="15" xfId="11" applyFont="1" applyFill="1" applyBorder="1" applyAlignment="1" applyProtection="1">
      <alignment horizontal="left" vertical="center"/>
    </xf>
    <xf numFmtId="164" fontId="18" fillId="0" borderId="16" xfId="2" applyNumberFormat="1" applyFont="1" applyFill="1" applyBorder="1"/>
    <xf numFmtId="164" fontId="18" fillId="0" borderId="16" xfId="2" applyNumberFormat="1" applyFont="1" applyFill="1" applyBorder="1" applyAlignment="1" applyProtection="1">
      <alignment horizontal="right"/>
    </xf>
    <xf numFmtId="164" fontId="22" fillId="0" borderId="17" xfId="2" applyNumberFormat="1" applyFont="1" applyFill="1" applyBorder="1"/>
    <xf numFmtId="0" fontId="22" fillId="0" borderId="18" xfId="11" applyFont="1" applyFill="1" applyBorder="1" applyAlignment="1" applyProtection="1">
      <alignment horizontal="left" vertical="center"/>
    </xf>
    <xf numFmtId="164" fontId="18" fillId="0" borderId="19" xfId="2" applyNumberFormat="1" applyFont="1" applyFill="1" applyBorder="1"/>
    <xf numFmtId="164" fontId="18" fillId="0" borderId="19" xfId="2" applyNumberFormat="1" applyFont="1" applyFill="1" applyBorder="1" applyAlignment="1" applyProtection="1">
      <alignment horizontal="right"/>
    </xf>
    <xf numFmtId="164" fontId="22" fillId="0" borderId="20" xfId="2" applyNumberFormat="1" applyFont="1" applyFill="1" applyBorder="1"/>
    <xf numFmtId="0" fontId="22" fillId="0" borderId="34" xfId="11" applyFont="1" applyFill="1" applyBorder="1" applyAlignment="1" applyProtection="1">
      <alignment horizontal="left" vertical="center"/>
    </xf>
    <xf numFmtId="164" fontId="18" fillId="0" borderId="35" xfId="2" applyNumberFormat="1" applyFont="1" applyFill="1" applyBorder="1"/>
    <xf numFmtId="164" fontId="18" fillId="0" borderId="35" xfId="2" applyNumberFormat="1" applyFont="1" applyFill="1" applyBorder="1" applyAlignment="1" applyProtection="1">
      <alignment horizontal="right"/>
    </xf>
    <xf numFmtId="164" fontId="22" fillId="0" borderId="36" xfId="2" applyNumberFormat="1" applyFont="1" applyFill="1" applyBorder="1"/>
    <xf numFmtId="164" fontId="19" fillId="4" borderId="12" xfId="2" applyNumberFormat="1" applyFont="1" applyFill="1" applyBorder="1" applyAlignment="1">
      <alignment horizontal="center" vertical="center"/>
    </xf>
    <xf numFmtId="164" fontId="19" fillId="4" borderId="14" xfId="2" applyNumberFormat="1" applyFont="1" applyFill="1" applyBorder="1" applyAlignment="1">
      <alignment horizontal="center" vertical="center"/>
    </xf>
    <xf numFmtId="3" fontId="18" fillId="0" borderId="0" xfId="11" applyNumberFormat="1" applyFont="1" applyFill="1"/>
    <xf numFmtId="3" fontId="18" fillId="0" borderId="0" xfId="11" applyNumberFormat="1" applyFont="1" applyFill="1" applyBorder="1"/>
    <xf numFmtId="3" fontId="19" fillId="4" borderId="13" xfId="11" applyNumberFormat="1" applyFont="1" applyFill="1" applyBorder="1" applyAlignment="1">
      <alignment horizontal="center" vertical="center" wrapText="1"/>
    </xf>
    <xf numFmtId="3" fontId="28" fillId="0" borderId="0" xfId="11" applyNumberFormat="1" applyFont="1" applyFill="1" applyBorder="1" applyAlignment="1">
      <alignment horizontal="right"/>
    </xf>
    <xf numFmtId="0" fontId="22" fillId="0" borderId="15" xfId="11" applyFont="1" applyFill="1" applyBorder="1" applyAlignment="1" applyProtection="1">
      <alignment horizontal="left"/>
    </xf>
    <xf numFmtId="165" fontId="18" fillId="0" borderId="16" xfId="11" applyNumberFormat="1" applyFont="1" applyFill="1" applyBorder="1" applyAlignment="1" applyProtection="1">
      <alignment vertical="center"/>
    </xf>
    <xf numFmtId="3" fontId="28" fillId="0" borderId="17" xfId="11" applyNumberFormat="1" applyFont="1" applyFill="1" applyBorder="1" applyAlignment="1"/>
    <xf numFmtId="3" fontId="28" fillId="0" borderId="0" xfId="11" applyNumberFormat="1" applyFont="1" applyFill="1" applyBorder="1" applyAlignment="1"/>
    <xf numFmtId="0" fontId="22" fillId="0" borderId="18" xfId="11" applyFont="1" applyFill="1" applyBorder="1" applyAlignment="1" applyProtection="1">
      <alignment horizontal="left"/>
    </xf>
    <xf numFmtId="165" fontId="18" fillId="0" borderId="19" xfId="11" applyNumberFormat="1" applyFont="1" applyFill="1" applyBorder="1" applyAlignment="1" applyProtection="1">
      <alignment vertical="center"/>
    </xf>
    <xf numFmtId="3" fontId="28" fillId="0" borderId="20" xfId="11" applyNumberFormat="1" applyFont="1" applyFill="1" applyBorder="1" applyAlignment="1"/>
    <xf numFmtId="0" fontId="22" fillId="0" borderId="21" xfId="11" applyFont="1" applyFill="1" applyBorder="1" applyAlignment="1" applyProtection="1">
      <alignment horizontal="left"/>
    </xf>
    <xf numFmtId="165" fontId="18" fillId="0" borderId="22" xfId="11" applyNumberFormat="1" applyFont="1" applyFill="1" applyBorder="1" applyAlignment="1" applyProtection="1">
      <alignment vertical="center"/>
    </xf>
    <xf numFmtId="3" fontId="28" fillId="0" borderId="23" xfId="11" applyNumberFormat="1" applyFont="1" applyFill="1" applyBorder="1" applyAlignment="1"/>
    <xf numFmtId="3" fontId="28" fillId="0" borderId="37" xfId="11" applyNumberFormat="1" applyFont="1" applyFill="1" applyBorder="1" applyAlignment="1"/>
    <xf numFmtId="3" fontId="28" fillId="0" borderId="31" xfId="11" applyNumberFormat="1" applyFont="1" applyFill="1" applyBorder="1" applyAlignment="1"/>
    <xf numFmtId="3" fontId="28" fillId="0" borderId="32" xfId="11" applyNumberFormat="1" applyFont="1" applyFill="1" applyBorder="1" applyAlignment="1"/>
    <xf numFmtId="0" fontId="18" fillId="0" borderId="0" xfId="11" applyFont="1" applyFill="1" applyBorder="1"/>
    <xf numFmtId="3" fontId="18" fillId="0" borderId="38" xfId="11" applyNumberFormat="1" applyFont="1" applyFill="1" applyBorder="1"/>
    <xf numFmtId="3" fontId="18" fillId="0" borderId="39" xfId="11" applyNumberFormat="1" applyFont="1" applyFill="1" applyBorder="1"/>
    <xf numFmtId="3" fontId="18" fillId="0" borderId="19" xfId="11" applyNumberFormat="1" applyFont="1" applyFill="1" applyBorder="1"/>
    <xf numFmtId="0" fontId="18" fillId="0" borderId="18" xfId="11" applyFont="1" applyFill="1" applyBorder="1"/>
    <xf numFmtId="0" fontId="18" fillId="0" borderId="19" xfId="11" applyFont="1" applyFill="1" applyBorder="1"/>
    <xf numFmtId="0" fontId="18" fillId="0" borderId="34" xfId="11" applyFont="1" applyFill="1" applyBorder="1"/>
    <xf numFmtId="0" fontId="22" fillId="0" borderId="0" xfId="5" applyNumberFormat="1" applyFont="1" applyFill="1" applyAlignment="1">
      <alignment vertical="center"/>
    </xf>
    <xf numFmtId="0" fontId="17" fillId="0" borderId="0" xfId="11" applyFont="1" applyFill="1"/>
    <xf numFmtId="0" fontId="29" fillId="3" borderId="0" xfId="0" applyFont="1" applyFill="1"/>
    <xf numFmtId="0" fontId="30" fillId="3" borderId="0" xfId="0" applyFont="1" applyFill="1" applyAlignment="1">
      <alignment horizontal="centerContinuous"/>
    </xf>
    <xf numFmtId="0" fontId="29" fillId="3" borderId="0" xfId="0" applyFont="1" applyFill="1" applyAlignment="1">
      <alignment horizontal="centerContinuous"/>
    </xf>
    <xf numFmtId="0" fontId="29" fillId="3" borderId="0" xfId="0" applyFont="1" applyFill="1" applyAlignment="1">
      <alignment horizontal="center"/>
    </xf>
    <xf numFmtId="0" fontId="31" fillId="3" borderId="0" xfId="0" applyFont="1" applyFill="1"/>
    <xf numFmtId="3" fontId="32" fillId="3" borderId="0" xfId="1" applyNumberFormat="1" applyFont="1" applyFill="1" applyBorder="1" applyAlignment="1" applyProtection="1">
      <alignment horizontal="left"/>
    </xf>
    <xf numFmtId="3" fontId="32" fillId="3" borderId="0" xfId="1" applyNumberFormat="1" applyFont="1" applyFill="1" applyBorder="1" applyAlignment="1" applyProtection="1">
      <alignment horizontal="left" wrapText="1"/>
    </xf>
    <xf numFmtId="0" fontId="32" fillId="3" borderId="0" xfId="1" applyFont="1" applyFill="1" applyAlignment="1" applyProtection="1">
      <alignment wrapText="1"/>
    </xf>
    <xf numFmtId="0" fontId="32" fillId="3" borderId="0" xfId="1" applyFont="1" applyFill="1" applyAlignment="1" applyProtection="1"/>
    <xf numFmtId="0" fontId="30" fillId="3" borderId="0" xfId="0" applyFont="1" applyFill="1"/>
    <xf numFmtId="0" fontId="32" fillId="3" borderId="0" xfId="1" applyFont="1" applyFill="1" applyBorder="1" applyAlignment="1" applyProtection="1">
      <alignment horizontal="left" wrapText="1"/>
    </xf>
    <xf numFmtId="0" fontId="32" fillId="3" borderId="0" xfId="1" applyFont="1" applyFill="1" applyBorder="1" applyAlignment="1" applyProtection="1">
      <alignment horizontal="left"/>
    </xf>
    <xf numFmtId="0" fontId="33" fillId="3" borderId="0" xfId="0" applyFont="1" applyFill="1"/>
    <xf numFmtId="0" fontId="34" fillId="3" borderId="0" xfId="0" applyFont="1" applyFill="1"/>
    <xf numFmtId="0" fontId="3" fillId="3" borderId="0" xfId="1" applyFill="1" applyBorder="1" applyAlignment="1" applyProtection="1"/>
    <xf numFmtId="3" fontId="7" fillId="3" borderId="0" xfId="0" applyNumberFormat="1" applyFont="1" applyFill="1" applyBorder="1"/>
    <xf numFmtId="0" fontId="18" fillId="3" borderId="0" xfId="0" applyFont="1" applyFill="1"/>
    <xf numFmtId="0" fontId="21" fillId="3" borderId="0" xfId="1" applyFont="1" applyFill="1" applyBorder="1" applyAlignment="1" applyProtection="1"/>
    <xf numFmtId="3" fontId="18" fillId="3" borderId="0" xfId="0" applyNumberFormat="1" applyFont="1" applyFill="1"/>
    <xf numFmtId="164" fontId="18" fillId="3" borderId="3" xfId="2" applyNumberFormat="1" applyFont="1" applyFill="1" applyBorder="1" applyAlignment="1">
      <alignment horizontal="right"/>
    </xf>
    <xf numFmtId="3" fontId="18" fillId="3" borderId="0" xfId="0" applyNumberFormat="1" applyFont="1" applyFill="1" applyBorder="1"/>
    <xf numFmtId="3" fontId="22" fillId="3" borderId="0" xfId="0" applyNumberFormat="1" applyFont="1" applyFill="1" applyBorder="1"/>
    <xf numFmtId="0" fontId="18" fillId="3" borderId="0" xfId="0" applyFont="1" applyFill="1" applyBorder="1" applyAlignment="1">
      <alignment horizontal="center"/>
    </xf>
    <xf numFmtId="3" fontId="35" fillId="3" borderId="0" xfId="0" applyNumberFormat="1" applyFont="1" applyFill="1" applyAlignment="1">
      <alignment horizontal="centerContinuous"/>
    </xf>
    <xf numFmtId="0" fontId="37" fillId="3" borderId="0" xfId="0" applyFont="1" applyFill="1" applyBorder="1"/>
    <xf numFmtId="0" fontId="37" fillId="3" borderId="0" xfId="0" applyFont="1" applyFill="1"/>
    <xf numFmtId="3" fontId="25" fillId="3" borderId="0" xfId="0" applyNumberFormat="1" applyFont="1" applyFill="1"/>
    <xf numFmtId="3" fontId="22" fillId="4" borderId="40" xfId="11" applyNumberFormat="1" applyFont="1" applyFill="1" applyBorder="1" applyAlignment="1">
      <alignment horizontal="right"/>
    </xf>
    <xf numFmtId="3" fontId="22" fillId="4" borderId="41" xfId="11" applyNumberFormat="1" applyFont="1" applyFill="1" applyBorder="1" applyAlignment="1">
      <alignment horizontal="center" vertical="center" wrapText="1"/>
    </xf>
    <xf numFmtId="164" fontId="22" fillId="4" borderId="41" xfId="2" applyNumberFormat="1" applyFont="1" applyFill="1" applyBorder="1" applyAlignment="1">
      <alignment horizontal="center" vertical="center" wrapText="1"/>
    </xf>
    <xf numFmtId="164" fontId="22" fillId="4" borderId="42" xfId="2" applyNumberFormat="1" applyFont="1" applyFill="1" applyBorder="1" applyAlignment="1">
      <alignment horizontal="center" vertical="center" wrapText="1"/>
    </xf>
    <xf numFmtId="3" fontId="22" fillId="3" borderId="43" xfId="11" applyNumberFormat="1" applyFont="1" applyFill="1" applyBorder="1"/>
    <xf numFmtId="3" fontId="18" fillId="3" borderId="44" xfId="11" applyNumberFormat="1" applyFont="1" applyFill="1" applyBorder="1"/>
    <xf numFmtId="164" fontId="18" fillId="3" borderId="44" xfId="2" applyNumberFormat="1" applyFont="1" applyFill="1" applyBorder="1"/>
    <xf numFmtId="164" fontId="18" fillId="3" borderId="45" xfId="2" applyNumberFormat="1" applyFont="1" applyFill="1" applyBorder="1"/>
    <xf numFmtId="164" fontId="18" fillId="3" borderId="44" xfId="2" applyNumberFormat="1" applyFont="1" applyFill="1" applyBorder="1" applyAlignment="1">
      <alignment horizontal="right"/>
    </xf>
    <xf numFmtId="3" fontId="22" fillId="3" borderId="44" xfId="11" applyNumberFormat="1" applyFont="1" applyFill="1" applyBorder="1"/>
    <xf numFmtId="164" fontId="22" fillId="3" borderId="44" xfId="2" applyNumberFormat="1" applyFont="1" applyFill="1" applyBorder="1"/>
    <xf numFmtId="3" fontId="22" fillId="3" borderId="2" xfId="11" applyNumberFormat="1" applyFont="1" applyFill="1" applyBorder="1"/>
    <xf numFmtId="3" fontId="18" fillId="3" borderId="3" xfId="11" applyNumberFormat="1" applyFont="1" applyFill="1" applyBorder="1" applyAlignment="1">
      <alignment horizontal="right"/>
    </xf>
    <xf numFmtId="164" fontId="18" fillId="3" borderId="3" xfId="2" applyNumberFormat="1" applyFont="1" applyFill="1" applyBorder="1"/>
    <xf numFmtId="164" fontId="18" fillId="3" borderId="4" xfId="2" applyNumberFormat="1" applyFont="1" applyFill="1" applyBorder="1" applyAlignment="1">
      <alignment horizontal="right"/>
    </xf>
    <xf numFmtId="3" fontId="22" fillId="3" borderId="46" xfId="11" applyNumberFormat="1" applyFont="1" applyFill="1" applyBorder="1"/>
    <xf numFmtId="3" fontId="22" fillId="3" borderId="47" xfId="11" applyNumberFormat="1" applyFont="1" applyFill="1" applyBorder="1"/>
    <xf numFmtId="164" fontId="22" fillId="3" borderId="47" xfId="2" applyNumberFormat="1" applyFont="1" applyFill="1" applyBorder="1"/>
    <xf numFmtId="3" fontId="22" fillId="4" borderId="48" xfId="11" applyNumberFormat="1" applyFont="1" applyFill="1" applyBorder="1" applyAlignment="1">
      <alignment horizontal="center"/>
    </xf>
    <xf numFmtId="164" fontId="18" fillId="3" borderId="49" xfId="2" applyNumberFormat="1" applyFont="1" applyFill="1" applyBorder="1"/>
    <xf numFmtId="164" fontId="22" fillId="3" borderId="45" xfId="2" applyNumberFormat="1" applyFont="1" applyFill="1" applyBorder="1"/>
    <xf numFmtId="3" fontId="18" fillId="3" borderId="44" xfId="11" applyNumberFormat="1" applyFont="1" applyFill="1" applyBorder="1" applyAlignment="1">
      <alignment horizontal="right"/>
    </xf>
    <xf numFmtId="164" fontId="18" fillId="3" borderId="45" xfId="2" applyNumberFormat="1" applyFont="1" applyFill="1" applyBorder="1" applyAlignment="1">
      <alignment horizontal="right"/>
    </xf>
    <xf numFmtId="3" fontId="22" fillId="3" borderId="50" xfId="11" applyNumberFormat="1" applyFont="1" applyFill="1" applyBorder="1"/>
    <xf numFmtId="3" fontId="22" fillId="3" borderId="51" xfId="11" applyNumberFormat="1" applyFont="1" applyFill="1" applyBorder="1"/>
    <xf numFmtId="164" fontId="22" fillId="3" borderId="51" xfId="2" applyNumberFormat="1" applyFont="1" applyFill="1" applyBorder="1"/>
    <xf numFmtId="3" fontId="22" fillId="4" borderId="52" xfId="11" applyNumberFormat="1" applyFont="1" applyFill="1" applyBorder="1" applyAlignment="1">
      <alignment horizontal="center"/>
    </xf>
    <xf numFmtId="0" fontId="7" fillId="3" borderId="0" xfId="0" applyFont="1" applyFill="1"/>
    <xf numFmtId="0" fontId="20" fillId="4" borderId="48" xfId="11" applyFont="1" applyFill="1" applyBorder="1" applyAlignment="1">
      <alignment horizontal="center" vertical="center" wrapText="1"/>
    </xf>
    <xf numFmtId="0" fontId="20" fillId="4" borderId="53" xfId="11" applyFont="1" applyFill="1" applyBorder="1" applyAlignment="1">
      <alignment horizontal="center" vertical="center" wrapText="1"/>
    </xf>
    <xf numFmtId="164" fontId="20" fillId="4" borderId="40" xfId="2" applyNumberFormat="1" applyFont="1" applyFill="1" applyBorder="1" applyAlignment="1">
      <alignment horizontal="center" vertical="center" wrapText="1"/>
    </xf>
    <xf numFmtId="0" fontId="22" fillId="3" borderId="49" xfId="11" applyFont="1" applyFill="1" applyBorder="1"/>
    <xf numFmtId="164" fontId="22" fillId="3" borderId="49" xfId="2" applyNumberFormat="1" applyFont="1" applyFill="1" applyBorder="1"/>
    <xf numFmtId="164" fontId="22" fillId="3" borderId="54" xfId="2" applyNumberFormat="1" applyFont="1" applyFill="1" applyBorder="1"/>
    <xf numFmtId="164" fontId="22" fillId="3" borderId="43" xfId="2" applyNumberFormat="1" applyFont="1" applyFill="1" applyBorder="1"/>
    <xf numFmtId="164" fontId="22" fillId="3" borderId="55" xfId="2" applyNumberFormat="1" applyFont="1" applyFill="1" applyBorder="1"/>
    <xf numFmtId="164" fontId="22" fillId="3" borderId="56" xfId="2" applyNumberFormat="1" applyFont="1" applyFill="1" applyBorder="1"/>
    <xf numFmtId="164" fontId="22" fillId="3" borderId="57" xfId="2" applyNumberFormat="1" applyFont="1" applyFill="1" applyBorder="1"/>
    <xf numFmtId="0" fontId="18" fillId="3" borderId="55" xfId="11" applyFont="1" applyFill="1" applyBorder="1"/>
    <xf numFmtId="164" fontId="18" fillId="3" borderId="55" xfId="2" applyNumberFormat="1" applyFont="1" applyFill="1" applyBorder="1"/>
    <xf numFmtId="164" fontId="18" fillId="3" borderId="55" xfId="2" applyNumberFormat="1" applyFont="1" applyFill="1" applyBorder="1" applyAlignment="1">
      <alignment horizontal="right"/>
    </xf>
    <xf numFmtId="164" fontId="18" fillId="3" borderId="56" xfId="2" applyNumberFormat="1" applyFont="1" applyFill="1" applyBorder="1"/>
    <xf numFmtId="164" fontId="18" fillId="3" borderId="57" xfId="2" applyNumberFormat="1" applyFont="1" applyFill="1" applyBorder="1"/>
    <xf numFmtId="0" fontId="18" fillId="3" borderId="56" xfId="11" applyFont="1" applyFill="1" applyBorder="1"/>
    <xf numFmtId="3" fontId="22" fillId="3" borderId="11" xfId="11" applyNumberFormat="1" applyFont="1" applyFill="1" applyBorder="1"/>
    <xf numFmtId="164" fontId="22" fillId="3" borderId="11" xfId="2" applyNumberFormat="1" applyFont="1" applyFill="1" applyBorder="1"/>
    <xf numFmtId="164" fontId="22" fillId="3" borderId="11" xfId="2" applyNumberFormat="1" applyFont="1" applyFill="1" applyBorder="1" applyAlignment="1">
      <alignment horizontal="right"/>
    </xf>
    <xf numFmtId="164" fontId="22" fillId="3" borderId="58" xfId="2" applyNumberFormat="1" applyFont="1" applyFill="1" applyBorder="1" applyAlignment="1">
      <alignment horizontal="right"/>
    </xf>
    <xf numFmtId="164" fontId="22" fillId="3" borderId="50" xfId="2" applyNumberFormat="1" applyFont="1" applyFill="1" applyBorder="1"/>
    <xf numFmtId="3" fontId="22" fillId="3" borderId="55" xfId="11" applyNumberFormat="1" applyFont="1" applyFill="1" applyBorder="1"/>
    <xf numFmtId="3" fontId="18" fillId="3" borderId="55" xfId="11" applyNumberFormat="1" applyFont="1" applyFill="1" applyBorder="1"/>
    <xf numFmtId="164" fontId="18" fillId="3" borderId="60" xfId="2" applyNumberFormat="1" applyFont="1" applyFill="1" applyBorder="1"/>
    <xf numFmtId="0" fontId="20" fillId="4" borderId="61" xfId="11" applyFont="1" applyFill="1" applyBorder="1" applyAlignment="1">
      <alignment horizontal="center" vertical="center" wrapText="1"/>
    </xf>
    <xf numFmtId="164" fontId="22" fillId="3" borderId="62" xfId="2" applyNumberFormat="1" applyFont="1" applyFill="1" applyBorder="1"/>
    <xf numFmtId="164" fontId="22" fillId="3" borderId="63" xfId="2" applyNumberFormat="1" applyFont="1" applyFill="1" applyBorder="1"/>
    <xf numFmtId="164" fontId="18" fillId="3" borderId="63" xfId="2" applyNumberFormat="1" applyFont="1" applyFill="1" applyBorder="1" applyAlignment="1">
      <alignment horizontal="right"/>
    </xf>
    <xf numFmtId="164" fontId="22" fillId="3" borderId="64" xfId="2" applyNumberFormat="1" applyFont="1" applyFill="1" applyBorder="1" applyAlignment="1">
      <alignment horizontal="right"/>
    </xf>
    <xf numFmtId="164" fontId="20" fillId="4" borderId="52" xfId="2" applyNumberFormat="1" applyFont="1" applyFill="1" applyBorder="1" applyAlignment="1">
      <alignment horizontal="center" vertical="center" wrapText="1"/>
    </xf>
    <xf numFmtId="164" fontId="22" fillId="3" borderId="65" xfId="2" applyNumberFormat="1" applyFont="1" applyFill="1" applyBorder="1"/>
    <xf numFmtId="164" fontId="22" fillId="3" borderId="66" xfId="2" applyNumberFormat="1" applyFont="1" applyFill="1" applyBorder="1"/>
    <xf numFmtId="164" fontId="18" fillId="3" borderId="66" xfId="2" applyNumberFormat="1" applyFont="1" applyFill="1" applyBorder="1"/>
    <xf numFmtId="164" fontId="22" fillId="3" borderId="67" xfId="2" applyNumberFormat="1" applyFont="1" applyFill="1" applyBorder="1" applyAlignment="1">
      <alignment horizontal="right"/>
    </xf>
    <xf numFmtId="164" fontId="22" fillId="3" borderId="62" xfId="2" applyNumberFormat="1" applyFont="1" applyFill="1" applyBorder="1" applyAlignment="1">
      <alignment horizontal="left"/>
    </xf>
    <xf numFmtId="0" fontId="22" fillId="3" borderId="63" xfId="11" applyFont="1" applyFill="1" applyBorder="1"/>
    <xf numFmtId="3" fontId="22" fillId="3" borderId="64" xfId="11" applyNumberFormat="1" applyFont="1" applyFill="1" applyBorder="1"/>
    <xf numFmtId="0" fontId="22" fillId="3" borderId="62" xfId="11" applyFont="1" applyFill="1" applyBorder="1"/>
    <xf numFmtId="0" fontId="18" fillId="3" borderId="63" xfId="11" applyFont="1" applyFill="1" applyBorder="1"/>
    <xf numFmtId="167" fontId="22" fillId="3" borderId="0" xfId="11" applyNumberFormat="1" applyFont="1" applyFill="1" applyBorder="1"/>
    <xf numFmtId="3" fontId="24" fillId="3" borderId="0" xfId="11" applyNumberFormat="1" applyFont="1" applyFill="1" applyBorder="1"/>
    <xf numFmtId="164" fontId="24" fillId="3" borderId="0" xfId="2" applyNumberFormat="1" applyFont="1" applyFill="1" applyBorder="1"/>
    <xf numFmtId="164" fontId="24" fillId="3" borderId="68" xfId="2" applyNumberFormat="1" applyFont="1" applyFill="1" applyBorder="1"/>
    <xf numFmtId="164" fontId="22" fillId="3" borderId="69" xfId="2" applyNumberFormat="1" applyFont="1" applyFill="1" applyBorder="1"/>
    <xf numFmtId="3" fontId="22" fillId="3" borderId="49" xfId="11" applyNumberFormat="1" applyFont="1" applyFill="1" applyBorder="1"/>
    <xf numFmtId="164" fontId="22" fillId="3" borderId="49" xfId="2" applyNumberFormat="1" applyFont="1" applyFill="1" applyBorder="1" applyAlignment="1">
      <alignment horizontal="center"/>
    </xf>
    <xf numFmtId="164" fontId="22" fillId="3" borderId="49" xfId="2" applyNumberFormat="1" applyFont="1" applyFill="1" applyBorder="1" applyAlignment="1">
      <alignment horizontal="right"/>
    </xf>
    <xf numFmtId="164" fontId="22" fillId="3" borderId="54" xfId="2" applyNumberFormat="1" applyFont="1" applyFill="1" applyBorder="1" applyAlignment="1">
      <alignment horizontal="right"/>
    </xf>
    <xf numFmtId="164" fontId="22" fillId="3" borderId="59" xfId="2" applyNumberFormat="1" applyFont="1" applyFill="1" applyBorder="1" applyAlignment="1">
      <alignment horizontal="right"/>
    </xf>
    <xf numFmtId="167" fontId="39" fillId="3" borderId="55" xfId="11" applyNumberFormat="1" applyFont="1" applyFill="1" applyBorder="1"/>
    <xf numFmtId="167" fontId="18" fillId="3" borderId="55" xfId="11" applyNumberFormat="1" applyFont="1" applyFill="1" applyBorder="1"/>
    <xf numFmtId="164" fontId="18" fillId="3" borderId="56" xfId="2" applyNumberFormat="1" applyFont="1" applyFill="1" applyBorder="1" applyAlignment="1">
      <alignment horizontal="right"/>
    </xf>
    <xf numFmtId="167" fontId="27" fillId="3" borderId="55" xfId="11" applyNumberFormat="1" applyFont="1" applyFill="1" applyBorder="1"/>
    <xf numFmtId="3" fontId="22" fillId="3" borderId="0" xfId="11" applyNumberFormat="1" applyFont="1" applyFill="1" applyBorder="1"/>
    <xf numFmtId="164" fontId="22" fillId="3" borderId="0" xfId="2" applyNumberFormat="1" applyFont="1" applyFill="1" applyBorder="1" applyAlignment="1">
      <alignment horizontal="center"/>
    </xf>
    <xf numFmtId="164" fontId="22" fillId="3" borderId="0" xfId="2" applyNumberFormat="1" applyFont="1" applyFill="1" applyBorder="1" applyAlignment="1">
      <alignment horizontal="right"/>
    </xf>
    <xf numFmtId="164" fontId="22" fillId="3" borderId="70" xfId="2" applyNumberFormat="1" applyFont="1" applyFill="1" applyBorder="1" applyAlignment="1">
      <alignment horizontal="right"/>
    </xf>
    <xf numFmtId="164" fontId="22" fillId="3" borderId="71" xfId="2" applyNumberFormat="1" applyFont="1" applyFill="1" applyBorder="1" applyAlignment="1">
      <alignment horizontal="right"/>
    </xf>
    <xf numFmtId="164" fontId="22" fillId="3" borderId="0" xfId="2" applyNumberFormat="1" applyFont="1" applyFill="1" applyBorder="1"/>
    <xf numFmtId="164" fontId="22" fillId="3" borderId="70" xfId="2" applyNumberFormat="1" applyFont="1" applyFill="1" applyBorder="1"/>
    <xf numFmtId="164" fontId="22" fillId="3" borderId="60" xfId="2" applyNumberFormat="1" applyFont="1" applyFill="1" applyBorder="1" applyAlignment="1">
      <alignment horizontal="right"/>
    </xf>
    <xf numFmtId="167" fontId="18" fillId="3" borderId="56" xfId="11" applyNumberFormat="1" applyFont="1" applyFill="1" applyBorder="1"/>
    <xf numFmtId="167" fontId="22" fillId="3" borderId="55" xfId="11" applyNumberFormat="1" applyFont="1" applyFill="1" applyBorder="1"/>
    <xf numFmtId="167" fontId="27" fillId="3" borderId="11" xfId="11" applyNumberFormat="1" applyFont="1" applyFill="1" applyBorder="1"/>
    <xf numFmtId="167" fontId="18" fillId="3" borderId="11" xfId="11" applyNumberFormat="1" applyFont="1" applyFill="1" applyBorder="1" applyAlignment="1">
      <alignment horizontal="right"/>
    </xf>
    <xf numFmtId="164" fontId="18" fillId="3" borderId="11" xfId="2" applyNumberFormat="1" applyFont="1" applyFill="1" applyBorder="1" applyAlignment="1">
      <alignment horizontal="right"/>
    </xf>
    <xf numFmtId="164" fontId="18" fillId="3" borderId="7" xfId="2" applyNumberFormat="1" applyFont="1" applyFill="1" applyBorder="1" applyAlignment="1">
      <alignment horizontal="right"/>
    </xf>
    <xf numFmtId="164" fontId="18" fillId="3" borderId="58" xfId="2" applyNumberFormat="1" applyFont="1" applyFill="1" applyBorder="1" applyAlignment="1">
      <alignment horizontal="right"/>
    </xf>
    <xf numFmtId="164" fontId="18" fillId="3" borderId="72" xfId="2" applyNumberFormat="1" applyFont="1" applyFill="1" applyBorder="1"/>
    <xf numFmtId="0" fontId="22" fillId="3" borderId="0" xfId="0" applyFont="1" applyFill="1" applyBorder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/>
    </xf>
    <xf numFmtId="0" fontId="22" fillId="3" borderId="0" xfId="0" applyFont="1" applyFill="1" applyBorder="1" applyAlignment="1">
      <alignment horizontal="centerContinuous"/>
    </xf>
    <xf numFmtId="0" fontId="40" fillId="3" borderId="0" xfId="0" applyFont="1" applyFill="1"/>
    <xf numFmtId="0" fontId="41" fillId="3" borderId="0" xfId="0" applyFont="1" applyFill="1"/>
    <xf numFmtId="3" fontId="40" fillId="3" borderId="0" xfId="0" applyNumberFormat="1" applyFont="1" applyFill="1" applyBorder="1"/>
    <xf numFmtId="3" fontId="41" fillId="3" borderId="0" xfId="0" applyNumberFormat="1" applyFont="1" applyFill="1"/>
    <xf numFmtId="0" fontId="23" fillId="3" borderId="0" xfId="0" applyFont="1" applyFill="1" applyAlignment="1"/>
    <xf numFmtId="3" fontId="18" fillId="3" borderId="0" xfId="0" applyNumberFormat="1" applyFont="1" applyFill="1" applyAlignment="1"/>
    <xf numFmtId="0" fontId="18" fillId="3" borderId="0" xfId="0" applyFont="1" applyFill="1" applyAlignment="1"/>
    <xf numFmtId="167" fontId="40" fillId="3" borderId="0" xfId="0" applyNumberFormat="1" applyFont="1" applyFill="1" applyAlignment="1"/>
    <xf numFmtId="3" fontId="23" fillId="3" borderId="0" xfId="0" applyNumberFormat="1" applyFont="1" applyFill="1" applyBorder="1"/>
    <xf numFmtId="167" fontId="22" fillId="3" borderId="0" xfId="0" applyNumberFormat="1" applyFont="1" applyFill="1" applyBorder="1" applyAlignment="1">
      <alignment horizontal="centerContinuous" vertical="center"/>
    </xf>
    <xf numFmtId="0" fontId="24" fillId="3" borderId="0" xfId="0" applyNumberFormat="1" applyFont="1" applyFill="1" applyBorder="1" applyAlignment="1">
      <alignment horizontal="centerContinuous"/>
    </xf>
    <xf numFmtId="167" fontId="18" fillId="3" borderId="0" xfId="0" applyNumberFormat="1" applyFont="1" applyFill="1" applyAlignment="1">
      <alignment horizontal="centerContinuous"/>
    </xf>
    <xf numFmtId="167" fontId="22" fillId="3" borderId="0" xfId="0" applyNumberFormat="1" applyFont="1" applyFill="1" applyBorder="1" applyAlignment="1">
      <alignment horizontal="centerContinuous"/>
    </xf>
    <xf numFmtId="167" fontId="18" fillId="3" borderId="0" xfId="0" applyNumberFormat="1" applyFont="1" applyFill="1"/>
    <xf numFmtId="0" fontId="10" fillId="3" borderId="0" xfId="0" applyFont="1" applyFill="1" applyBorder="1"/>
    <xf numFmtId="0" fontId="20" fillId="4" borderId="60" xfId="11" applyFont="1" applyFill="1" applyBorder="1" applyAlignment="1">
      <alignment horizontal="center" vertical="center" wrapText="1"/>
    </xf>
    <xf numFmtId="0" fontId="22" fillId="3" borderId="0" xfId="11" applyFont="1" applyFill="1" applyBorder="1"/>
    <xf numFmtId="164" fontId="18" fillId="3" borderId="0" xfId="2" applyNumberFormat="1" applyFont="1" applyFill="1" applyBorder="1"/>
    <xf numFmtId="3" fontId="18" fillId="3" borderId="49" xfId="11" applyNumberFormat="1" applyFont="1" applyFill="1" applyBorder="1"/>
    <xf numFmtId="164" fontId="42" fillId="3" borderId="49" xfId="2" applyNumberFormat="1" applyFont="1" applyFill="1" applyBorder="1"/>
    <xf numFmtId="164" fontId="18" fillId="3" borderId="49" xfId="2" applyNumberFormat="1" applyFont="1" applyFill="1" applyBorder="1" applyAlignment="1">
      <alignment horizontal="right"/>
    </xf>
    <xf numFmtId="0" fontId="24" fillId="4" borderId="49" xfId="11" applyFont="1" applyFill="1" applyBorder="1" applyAlignment="1">
      <alignment horizontal="left" wrapText="1"/>
    </xf>
    <xf numFmtId="3" fontId="22" fillId="4" borderId="49" xfId="11" applyNumberFormat="1" applyFont="1" applyFill="1" applyBorder="1"/>
    <xf numFmtId="164" fontId="22" fillId="4" borderId="49" xfId="2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3" fontId="24" fillId="3" borderId="0" xfId="0" applyNumberFormat="1" applyFont="1" applyFill="1" applyBorder="1"/>
    <xf numFmtId="0" fontId="18" fillId="3" borderId="0" xfId="0" applyFont="1" applyFill="1" applyBorder="1"/>
    <xf numFmtId="3" fontId="18" fillId="3" borderId="0" xfId="0" applyNumberFormat="1" applyFont="1" applyFill="1" applyBorder="1" applyAlignment="1">
      <alignment horizontal="right"/>
    </xf>
    <xf numFmtId="167" fontId="23" fillId="3" borderId="0" xfId="0" applyNumberFormat="1" applyFont="1" applyFill="1" applyBorder="1"/>
    <xf numFmtId="3" fontId="16" fillId="3" borderId="0" xfId="0" applyNumberFormat="1" applyFont="1" applyFill="1" applyBorder="1"/>
    <xf numFmtId="14" fontId="18" fillId="3" borderId="0" xfId="0" applyNumberFormat="1" applyFont="1" applyFill="1" applyBorder="1" applyAlignment="1">
      <alignment horizontal="left"/>
    </xf>
    <xf numFmtId="167" fontId="23" fillId="3" borderId="74" xfId="0" applyNumberFormat="1" applyFont="1" applyFill="1" applyBorder="1"/>
    <xf numFmtId="167" fontId="23" fillId="3" borderId="55" xfId="0" applyNumberFormat="1" applyFont="1" applyFill="1" applyBorder="1"/>
    <xf numFmtId="167" fontId="18" fillId="3" borderId="49" xfId="0" applyNumberFormat="1" applyFont="1" applyFill="1" applyBorder="1"/>
    <xf numFmtId="0" fontId="19" fillId="4" borderId="45" xfId="11" applyFont="1" applyFill="1" applyBorder="1" applyAlignment="1">
      <alignment horizontal="left"/>
    </xf>
    <xf numFmtId="0" fontId="19" fillId="4" borderId="43" xfId="11" applyFont="1" applyFill="1" applyBorder="1" applyAlignment="1">
      <alignment horizontal="left"/>
    </xf>
    <xf numFmtId="0" fontId="20" fillId="4" borderId="54" xfId="11" applyFont="1" applyFill="1" applyBorder="1" applyAlignment="1">
      <alignment horizontal="center" vertical="center" wrapText="1"/>
    </xf>
    <xf numFmtId="0" fontId="20" fillId="4" borderId="59" xfId="11" applyFont="1" applyFill="1" applyBorder="1" applyAlignment="1">
      <alignment horizontal="center" vertical="center" wrapText="1"/>
    </xf>
    <xf numFmtId="0" fontId="20" fillId="4" borderId="76" xfId="11" applyFont="1" applyFill="1" applyBorder="1" applyAlignment="1">
      <alignment horizontal="center" vertical="center" wrapText="1"/>
    </xf>
    <xf numFmtId="167" fontId="20" fillId="4" borderId="44" xfId="11" applyNumberFormat="1" applyFont="1" applyFill="1" applyBorder="1" applyAlignment="1">
      <alignment horizontal="center"/>
    </xf>
    <xf numFmtId="0" fontId="3" fillId="3" borderId="49" xfId="1" applyFill="1" applyBorder="1" applyAlignment="1" applyProtection="1"/>
    <xf numFmtId="0" fontId="18" fillId="3" borderId="49" xfId="0" applyFont="1" applyFill="1" applyBorder="1"/>
    <xf numFmtId="0" fontId="2" fillId="3" borderId="49" xfId="0" applyFont="1" applyFill="1" applyBorder="1"/>
    <xf numFmtId="3" fontId="16" fillId="3" borderId="74" xfId="0" applyNumberFormat="1" applyFont="1" applyFill="1" applyBorder="1"/>
    <xf numFmtId="3" fontId="16" fillId="3" borderId="49" xfId="0" applyNumberFormat="1" applyFont="1" applyFill="1" applyBorder="1"/>
    <xf numFmtId="3" fontId="24" fillId="5" borderId="0" xfId="0" applyNumberFormat="1" applyFont="1" applyFill="1" applyBorder="1"/>
    <xf numFmtId="3" fontId="17" fillId="5" borderId="49" xfId="0" applyNumberFormat="1" applyFont="1" applyFill="1" applyBorder="1"/>
    <xf numFmtId="167" fontId="23" fillId="5" borderId="55" xfId="0" applyNumberFormat="1" applyFont="1" applyFill="1" applyBorder="1"/>
    <xf numFmtId="3" fontId="17" fillId="5" borderId="55" xfId="0" applyNumberFormat="1" applyFont="1" applyFill="1" applyBorder="1"/>
    <xf numFmtId="167" fontId="18" fillId="5" borderId="49" xfId="0" applyNumberFormat="1" applyFont="1" applyFill="1" applyBorder="1"/>
    <xf numFmtId="3" fontId="16" fillId="5" borderId="0" xfId="0" applyNumberFormat="1" applyFont="1" applyFill="1" applyBorder="1"/>
    <xf numFmtId="3" fontId="16" fillId="5" borderId="74" xfId="0" applyNumberFormat="1" applyFont="1" applyFill="1" applyBorder="1"/>
    <xf numFmtId="0" fontId="18" fillId="5" borderId="49" xfId="0" applyFont="1" applyFill="1" applyBorder="1"/>
    <xf numFmtId="3" fontId="16" fillId="5" borderId="49" xfId="0" applyNumberFormat="1" applyFont="1" applyFill="1" applyBorder="1"/>
    <xf numFmtId="167" fontId="22" fillId="5" borderId="55" xfId="0" applyNumberFormat="1" applyFont="1" applyFill="1" applyBorder="1"/>
    <xf numFmtId="3" fontId="16" fillId="5" borderId="55" xfId="0" applyNumberFormat="1" applyFont="1" applyFill="1" applyBorder="1"/>
    <xf numFmtId="167" fontId="23" fillId="5" borderId="49" xfId="0" applyNumberFormat="1" applyFont="1" applyFill="1" applyBorder="1"/>
    <xf numFmtId="167" fontId="22" fillId="3" borderId="74" xfId="0" applyNumberFormat="1" applyFont="1" applyFill="1" applyBorder="1"/>
    <xf numFmtId="3" fontId="44" fillId="3" borderId="49" xfId="0" applyNumberFormat="1" applyFont="1" applyFill="1" applyBorder="1"/>
    <xf numFmtId="3" fontId="44" fillId="3" borderId="49" xfId="0" applyNumberFormat="1" applyFont="1" applyFill="1" applyBorder="1" applyAlignment="1">
      <alignment horizontal="right"/>
    </xf>
    <xf numFmtId="167" fontId="44" fillId="3" borderId="49" xfId="0" applyNumberFormat="1" applyFont="1" applyFill="1" applyBorder="1" applyAlignment="1">
      <alignment horizontal="right"/>
    </xf>
    <xf numFmtId="167" fontId="16" fillId="3" borderId="49" xfId="0" applyNumberFormat="1" applyFont="1" applyFill="1" applyBorder="1" applyAlignment="1">
      <alignment horizontal="right"/>
    </xf>
    <xf numFmtId="167" fontId="23" fillId="3" borderId="49" xfId="0" applyNumberFormat="1" applyFont="1" applyFill="1" applyBorder="1"/>
    <xf numFmtId="167" fontId="22" fillId="3" borderId="55" xfId="0" applyNumberFormat="1" applyFont="1" applyFill="1" applyBorder="1"/>
    <xf numFmtId="3" fontId="16" fillId="3" borderId="55" xfId="0" applyNumberFormat="1" applyFont="1" applyFill="1" applyBorder="1"/>
    <xf numFmtId="3" fontId="44" fillId="3" borderId="55" xfId="0" applyNumberFormat="1" applyFont="1" applyFill="1" applyBorder="1"/>
    <xf numFmtId="3" fontId="44" fillId="3" borderId="55" xfId="0" applyNumberFormat="1" applyFont="1" applyFill="1" applyBorder="1" applyAlignment="1">
      <alignment horizontal="right"/>
    </xf>
    <xf numFmtId="167" fontId="18" fillId="3" borderId="55" xfId="0" applyNumberFormat="1" applyFont="1" applyFill="1" applyBorder="1"/>
    <xf numFmtId="167" fontId="44" fillId="3" borderId="55" xfId="0" applyNumberFormat="1" applyFont="1" applyFill="1" applyBorder="1" applyAlignment="1">
      <alignment horizontal="right"/>
    </xf>
    <xf numFmtId="0" fontId="18" fillId="3" borderId="49" xfId="0" applyFont="1" applyFill="1" applyBorder="1" applyAlignment="1">
      <alignment horizontal="left" vertical="center"/>
    </xf>
    <xf numFmtId="0" fontId="22" fillId="5" borderId="55" xfId="0" applyFont="1" applyFill="1" applyBorder="1"/>
    <xf numFmtId="167" fontId="16" fillId="5" borderId="55" xfId="0" applyNumberFormat="1" applyFont="1" applyFill="1" applyBorder="1" applyAlignment="1">
      <alignment horizontal="right"/>
    </xf>
    <xf numFmtId="167" fontId="16" fillId="5" borderId="55" xfId="0" applyNumberFormat="1" applyFont="1" applyFill="1" applyBorder="1" applyAlignment="1"/>
    <xf numFmtId="3" fontId="44" fillId="3" borderId="55" xfId="0" applyNumberFormat="1" applyFont="1" applyFill="1" applyBorder="1" applyAlignment="1"/>
    <xf numFmtId="167" fontId="44" fillId="3" borderId="55" xfId="0" applyNumberFormat="1" applyFont="1" applyFill="1" applyBorder="1" applyAlignment="1"/>
    <xf numFmtId="3" fontId="44" fillId="3" borderId="49" xfId="0" applyNumberFormat="1" applyFont="1" applyFill="1" applyBorder="1" applyAlignment="1"/>
    <xf numFmtId="167" fontId="44" fillId="3" borderId="49" xfId="0" applyNumberFormat="1" applyFont="1" applyFill="1" applyBorder="1" applyAlignment="1"/>
    <xf numFmtId="0" fontId="44" fillId="3" borderId="55" xfId="0" applyFont="1" applyFill="1" applyBorder="1"/>
    <xf numFmtId="0" fontId="44" fillId="3" borderId="49" xfId="0" applyFont="1" applyFill="1" applyBorder="1" applyAlignment="1">
      <alignment horizontal="right"/>
    </xf>
    <xf numFmtId="0" fontId="44" fillId="3" borderId="49" xfId="0" applyFont="1" applyFill="1" applyBorder="1"/>
    <xf numFmtId="0" fontId="38" fillId="4" borderId="49" xfId="11" applyFont="1" applyFill="1" applyBorder="1" applyAlignment="1">
      <alignment horizontal="left"/>
    </xf>
    <xf numFmtId="0" fontId="19" fillId="4" borderId="49" xfId="11" applyFont="1" applyFill="1" applyBorder="1" applyAlignment="1">
      <alignment horizontal="left"/>
    </xf>
    <xf numFmtId="167" fontId="19" fillId="4" borderId="49" xfId="11" applyNumberFormat="1" applyFont="1" applyFill="1" applyBorder="1" applyAlignment="1">
      <alignment horizontal="center"/>
    </xf>
    <xf numFmtId="0" fontId="3" fillId="2" borderId="49" xfId="1" applyFill="1" applyBorder="1" applyAlignment="1" applyProtection="1"/>
    <xf numFmtId="0" fontId="2" fillId="0" borderId="49" xfId="0" applyFont="1" applyBorder="1"/>
    <xf numFmtId="0" fontId="0" fillId="3" borderId="49" xfId="0" applyFill="1" applyBorder="1"/>
    <xf numFmtId="3" fontId="24" fillId="3" borderId="0" xfId="0" applyNumberFormat="1" applyFont="1" applyFill="1" applyBorder="1" applyAlignment="1">
      <alignment horizontal="right"/>
    </xf>
    <xf numFmtId="3" fontId="22" fillId="3" borderId="0" xfId="0" applyNumberFormat="1" applyFont="1" applyFill="1" applyBorder="1" applyAlignment="1">
      <alignment horizontal="right"/>
    </xf>
    <xf numFmtId="0" fontId="45" fillId="3" borderId="0" xfId="0" applyFont="1" applyFill="1"/>
    <xf numFmtId="167" fontId="46" fillId="5" borderId="0" xfId="0" applyNumberFormat="1" applyFont="1" applyFill="1" applyBorder="1"/>
    <xf numFmtId="3" fontId="17" fillId="5" borderId="55" xfId="0" applyNumberFormat="1" applyFont="1" applyFill="1" applyBorder="1" applyAlignment="1">
      <alignment horizontal="right"/>
    </xf>
    <xf numFmtId="167" fontId="46" fillId="5" borderId="49" xfId="0" applyNumberFormat="1" applyFont="1" applyFill="1" applyBorder="1"/>
    <xf numFmtId="3" fontId="17" fillId="5" borderId="49" xfId="0" applyNumberFormat="1" applyFont="1" applyFill="1" applyBorder="1" applyAlignment="1">
      <alignment horizontal="right"/>
    </xf>
    <xf numFmtId="167" fontId="44" fillId="5" borderId="49" xfId="0" applyNumberFormat="1" applyFont="1" applyFill="1" applyBorder="1"/>
    <xf numFmtId="167" fontId="44" fillId="3" borderId="49" xfId="0" applyNumberFormat="1" applyFont="1" applyFill="1" applyBorder="1"/>
    <xf numFmtId="3" fontId="16" fillId="3" borderId="49" xfId="0" applyNumberFormat="1" applyFont="1" applyFill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167" fontId="16" fillId="5" borderId="74" xfId="0" applyNumberFormat="1" applyFont="1" applyFill="1" applyBorder="1"/>
    <xf numFmtId="3" fontId="16" fillId="5" borderId="74" xfId="0" applyNumberFormat="1" applyFont="1" applyFill="1" applyBorder="1" applyAlignment="1">
      <alignment horizontal="right"/>
    </xf>
    <xf numFmtId="3" fontId="16" fillId="5" borderId="49" xfId="0" applyNumberFormat="1" applyFont="1" applyFill="1" applyBorder="1" applyAlignment="1">
      <alignment horizontal="right"/>
    </xf>
    <xf numFmtId="0" fontId="22" fillId="5" borderId="49" xfId="0" applyFont="1" applyFill="1" applyBorder="1" applyAlignment="1">
      <alignment horizontal="left"/>
    </xf>
    <xf numFmtId="0" fontId="16" fillId="5" borderId="73" xfId="0" applyFont="1" applyFill="1" applyBorder="1"/>
    <xf numFmtId="167" fontId="16" fillId="5" borderId="73" xfId="0" applyNumberFormat="1" applyFont="1" applyFill="1" applyBorder="1" applyAlignment="1">
      <alignment horizontal="right"/>
    </xf>
    <xf numFmtId="167" fontId="16" fillId="5" borderId="73" xfId="0" applyNumberFormat="1" applyFont="1" applyFill="1" applyBorder="1" applyAlignment="1"/>
    <xf numFmtId="167" fontId="46" fillId="3" borderId="49" xfId="0" applyNumberFormat="1" applyFont="1" applyFill="1" applyBorder="1"/>
    <xf numFmtId="167" fontId="16" fillId="3" borderId="55" xfId="0" applyNumberFormat="1" applyFont="1" applyFill="1" applyBorder="1"/>
    <xf numFmtId="3" fontId="16" fillId="3" borderId="55" xfId="0" applyNumberFormat="1" applyFont="1" applyFill="1" applyBorder="1" applyAlignment="1">
      <alignment horizontal="right"/>
    </xf>
    <xf numFmtId="167" fontId="46" fillId="3" borderId="55" xfId="0" applyNumberFormat="1" applyFont="1" applyFill="1" applyBorder="1"/>
    <xf numFmtId="0" fontId="35" fillId="5" borderId="49" xfId="11" applyFont="1" applyFill="1" applyBorder="1" applyAlignment="1">
      <alignment horizontal="left"/>
    </xf>
    <xf numFmtId="3" fontId="22" fillId="5" borderId="49" xfId="11" applyNumberFormat="1" applyFont="1" applyFill="1" applyBorder="1"/>
    <xf numFmtId="164" fontId="22" fillId="5" borderId="49" xfId="2" applyNumberFormat="1" applyFont="1" applyFill="1" applyBorder="1"/>
    <xf numFmtId="0" fontId="22" fillId="5" borderId="49" xfId="11" applyFont="1" applyFill="1" applyBorder="1" applyAlignment="1">
      <alignment horizontal="left"/>
    </xf>
    <xf numFmtId="0" fontId="24" fillId="5" borderId="49" xfId="11" applyFont="1" applyFill="1" applyBorder="1" applyAlignment="1">
      <alignment horizontal="left"/>
    </xf>
    <xf numFmtId="164" fontId="18" fillId="3" borderId="55" xfId="2" applyNumberFormat="1" applyFont="1" applyFill="1" applyBorder="1" applyAlignment="1">
      <alignment horizontal="center"/>
    </xf>
    <xf numFmtId="164" fontId="42" fillId="3" borderId="55" xfId="2" applyNumberFormat="1" applyFont="1" applyFill="1" applyBorder="1"/>
    <xf numFmtId="0" fontId="19" fillId="5" borderId="49" xfId="11" applyFont="1" applyFill="1" applyBorder="1" applyAlignment="1">
      <alignment horizontal="left" vertical="center" wrapText="1"/>
    </xf>
    <xf numFmtId="3" fontId="20" fillId="5" borderId="49" xfId="11" applyNumberFormat="1" applyFont="1" applyFill="1" applyBorder="1" applyAlignment="1">
      <alignment horizontal="center" vertical="center" wrapText="1"/>
    </xf>
    <xf numFmtId="164" fontId="20" fillId="5" borderId="49" xfId="2" applyNumberFormat="1" applyFont="1" applyFill="1" applyBorder="1" applyAlignment="1">
      <alignment horizontal="center" vertical="center" wrapText="1"/>
    </xf>
    <xf numFmtId="167" fontId="20" fillId="5" borderId="49" xfId="11" applyNumberFormat="1" applyFont="1" applyFill="1" applyBorder="1" applyAlignment="1">
      <alignment horizontal="center" vertical="center" wrapText="1"/>
    </xf>
    <xf numFmtId="0" fontId="22" fillId="5" borderId="49" xfId="11" applyFont="1" applyFill="1" applyBorder="1"/>
    <xf numFmtId="3" fontId="22" fillId="3" borderId="75" xfId="11" applyNumberFormat="1" applyFont="1" applyFill="1" applyBorder="1"/>
    <xf numFmtId="164" fontId="22" fillId="3" borderId="75" xfId="2" applyNumberFormat="1" applyFont="1" applyFill="1" applyBorder="1"/>
    <xf numFmtId="3" fontId="22" fillId="3" borderId="0" xfId="0" applyNumberFormat="1" applyFont="1" applyFill="1" applyBorder="1" applyAlignment="1">
      <alignment horizontal="center"/>
    </xf>
    <xf numFmtId="0" fontId="22" fillId="3" borderId="0" xfId="0" applyFont="1" applyFill="1"/>
    <xf numFmtId="3" fontId="22" fillId="6" borderId="65" xfId="0" applyNumberFormat="1" applyFont="1" applyFill="1" applyBorder="1"/>
    <xf numFmtId="3" fontId="18" fillId="3" borderId="66" xfId="0" applyNumberFormat="1" applyFont="1" applyFill="1" applyBorder="1"/>
    <xf numFmtId="3" fontId="18" fillId="3" borderId="65" xfId="0" applyNumberFormat="1" applyFont="1" applyFill="1" applyBorder="1"/>
    <xf numFmtId="3" fontId="22" fillId="6" borderId="62" xfId="0" applyNumberFormat="1" applyFont="1" applyFill="1" applyBorder="1"/>
    <xf numFmtId="3" fontId="18" fillId="3" borderId="63" xfId="0" applyNumberFormat="1" applyFont="1" applyFill="1" applyBorder="1"/>
    <xf numFmtId="3" fontId="18" fillId="3" borderId="62" xfId="0" applyNumberFormat="1" applyFont="1" applyFill="1" applyBorder="1"/>
    <xf numFmtId="3" fontId="18" fillId="3" borderId="79" xfId="0" applyNumberFormat="1" applyFont="1" applyFill="1" applyBorder="1"/>
    <xf numFmtId="3" fontId="18" fillId="3" borderId="80" xfId="0" applyNumberFormat="1" applyFont="1" applyFill="1" applyBorder="1"/>
    <xf numFmtId="3" fontId="18" fillId="3" borderId="81" xfId="0" applyNumberFormat="1" applyFont="1" applyFill="1" applyBorder="1"/>
    <xf numFmtId="3" fontId="22" fillId="6" borderId="84" xfId="0" applyNumberFormat="1" applyFont="1" applyFill="1" applyBorder="1"/>
    <xf numFmtId="3" fontId="22" fillId="6" borderId="85" xfId="0" applyNumberFormat="1" applyFont="1" applyFill="1" applyBorder="1"/>
    <xf numFmtId="3" fontId="22" fillId="7" borderId="86" xfId="0" applyNumberFormat="1" applyFont="1" applyFill="1" applyBorder="1" applyAlignment="1">
      <alignment horizontal="center" vertical="center" wrapText="1"/>
    </xf>
    <xf numFmtId="3" fontId="22" fillId="7" borderId="87" xfId="0" applyNumberFormat="1" applyFont="1" applyFill="1" applyBorder="1" applyAlignment="1">
      <alignment horizontal="center" vertical="center" wrapText="1"/>
    </xf>
    <xf numFmtId="3" fontId="22" fillId="6" borderId="80" xfId="0" applyNumberFormat="1" applyFont="1" applyFill="1" applyBorder="1"/>
    <xf numFmtId="3" fontId="22" fillId="6" borderId="81" xfId="0" applyNumberFormat="1" applyFont="1" applyFill="1" applyBorder="1"/>
    <xf numFmtId="3" fontId="18" fillId="3" borderId="89" xfId="0" applyNumberFormat="1" applyFont="1" applyFill="1" applyBorder="1"/>
    <xf numFmtId="3" fontId="18" fillId="3" borderId="90" xfId="0" applyNumberFormat="1" applyFont="1" applyFill="1" applyBorder="1"/>
    <xf numFmtId="3" fontId="22" fillId="3" borderId="79" xfId="0" applyNumberFormat="1" applyFont="1" applyFill="1" applyBorder="1"/>
    <xf numFmtId="3" fontId="22" fillId="3" borderId="80" xfId="0" applyNumberFormat="1" applyFont="1" applyFill="1" applyBorder="1"/>
    <xf numFmtId="3" fontId="22" fillId="7" borderId="62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1" fillId="2" borderId="0" xfId="1" applyFont="1" applyFill="1" applyBorder="1" applyAlignment="1" applyProtection="1"/>
    <xf numFmtId="3" fontId="18" fillId="2" borderId="0" xfId="0" applyNumberFormat="1" applyFont="1" applyFill="1"/>
    <xf numFmtId="0" fontId="18" fillId="2" borderId="0" xfId="0" applyFont="1" applyFill="1" applyBorder="1"/>
    <xf numFmtId="0" fontId="18" fillId="0" borderId="0" xfId="0" applyFont="1" applyBorder="1"/>
    <xf numFmtId="3" fontId="40" fillId="2" borderId="0" xfId="0" applyNumberFormat="1" applyFont="1" applyFill="1" applyBorder="1"/>
    <xf numFmtId="3" fontId="22" fillId="2" borderId="0" xfId="0" applyNumberFormat="1" applyFont="1" applyFill="1" applyBorder="1"/>
    <xf numFmtId="3" fontId="18" fillId="0" borderId="0" xfId="0" applyNumberFormat="1" applyFont="1"/>
    <xf numFmtId="3" fontId="18" fillId="0" borderId="0" xfId="0" applyNumberFormat="1" applyFont="1" applyBorder="1"/>
    <xf numFmtId="3" fontId="18" fillId="2" borderId="80" xfId="0" applyNumberFormat="1" applyFont="1" applyFill="1" applyBorder="1"/>
    <xf numFmtId="3" fontId="24" fillId="6" borderId="80" xfId="0" applyNumberFormat="1" applyFont="1" applyFill="1" applyBorder="1"/>
    <xf numFmtId="3" fontId="22" fillId="2" borderId="84" xfId="0" applyNumberFormat="1" applyFont="1" applyFill="1" applyBorder="1"/>
    <xf numFmtId="3" fontId="42" fillId="2" borderId="92" xfId="0" applyNumberFormat="1" applyFont="1" applyFill="1" applyBorder="1"/>
    <xf numFmtId="3" fontId="28" fillId="6" borderId="88" xfId="0" applyNumberFormat="1" applyFont="1" applyFill="1" applyBorder="1"/>
    <xf numFmtId="3" fontId="24" fillId="2" borderId="85" xfId="0" applyNumberFormat="1" applyFont="1" applyFill="1" applyBorder="1"/>
    <xf numFmtId="3" fontId="22" fillId="7" borderId="86" xfId="0" applyNumberFormat="1" applyFont="1" applyFill="1" applyBorder="1" applyAlignment="1">
      <alignment horizontal="left" vertical="center" wrapText="1"/>
    </xf>
    <xf numFmtId="0" fontId="22" fillId="0" borderId="79" xfId="0" applyFont="1" applyBorder="1" applyAlignment="1">
      <alignment horizontal="left"/>
    </xf>
    <xf numFmtId="0" fontId="18" fillId="0" borderId="79" xfId="0" applyFont="1" applyBorder="1" applyAlignment="1">
      <alignment horizontal="left"/>
    </xf>
    <xf numFmtId="0" fontId="18" fillId="0" borderId="80" xfId="0" applyFont="1" applyBorder="1" applyAlignment="1">
      <alignment horizontal="left"/>
    </xf>
    <xf numFmtId="3" fontId="22" fillId="0" borderId="91" xfId="0" applyNumberFormat="1" applyFont="1" applyBorder="1" applyAlignment="1">
      <alignment horizontal="center"/>
    </xf>
    <xf numFmtId="3" fontId="22" fillId="0" borderId="84" xfId="0" applyNumberFormat="1" applyFont="1" applyBorder="1" applyAlignment="1">
      <alignment horizontal="center"/>
    </xf>
    <xf numFmtId="3" fontId="22" fillId="6" borderId="62" xfId="0" applyNumberFormat="1" applyFont="1" applyFill="1" applyBorder="1" applyAlignment="1">
      <alignment horizontal="center"/>
    </xf>
    <xf numFmtId="0" fontId="22" fillId="0" borderId="80" xfId="0" applyFont="1" applyBorder="1" applyAlignment="1">
      <alignment horizontal="left"/>
    </xf>
    <xf numFmtId="0" fontId="27" fillId="3" borderId="0" xfId="0" applyFont="1" applyFill="1"/>
    <xf numFmtId="3" fontId="18" fillId="0" borderId="84" xfId="0" applyNumberFormat="1" applyFont="1" applyBorder="1" applyAlignment="1">
      <alignment horizontal="center"/>
    </xf>
    <xf numFmtId="3" fontId="18" fillId="6" borderId="62" xfId="0" applyNumberFormat="1" applyFont="1" applyFill="1" applyBorder="1" applyAlignment="1">
      <alignment horizontal="center"/>
    </xf>
    <xf numFmtId="3" fontId="23" fillId="3" borderId="6" xfId="0" applyNumberFormat="1" applyFont="1" applyFill="1" applyBorder="1"/>
    <xf numFmtId="3" fontId="50" fillId="3" borderId="0" xfId="0" applyNumberFormat="1" applyFont="1" applyFill="1" applyBorder="1"/>
    <xf numFmtId="0" fontId="23" fillId="3" borderId="0" xfId="0" applyFont="1" applyFill="1"/>
    <xf numFmtId="3" fontId="22" fillId="6" borderId="79" xfId="0" applyNumberFormat="1" applyFont="1" applyFill="1" applyBorder="1"/>
    <xf numFmtId="3" fontId="22" fillId="6" borderId="78" xfId="0" applyNumberFormat="1" applyFont="1" applyFill="1" applyBorder="1" applyAlignment="1">
      <alignment horizontal="center"/>
    </xf>
    <xf numFmtId="0" fontId="18" fillId="3" borderId="0" xfId="0" applyFont="1" applyFill="1" applyBorder="1" applyAlignment="1"/>
    <xf numFmtId="3" fontId="22" fillId="6" borderId="93" xfId="0" applyNumberFormat="1" applyFont="1" applyFill="1" applyBorder="1" applyAlignment="1">
      <alignment horizontal="center"/>
    </xf>
    <xf numFmtId="3" fontId="22" fillId="6" borderId="94" xfId="0" applyNumberFormat="1" applyFont="1" applyFill="1" applyBorder="1"/>
    <xf numFmtId="3" fontId="18" fillId="3" borderId="85" xfId="0" applyNumberFormat="1" applyFont="1" applyFill="1" applyBorder="1" applyAlignment="1">
      <alignment horizontal="center"/>
    </xf>
    <xf numFmtId="3" fontId="18" fillId="3" borderId="81" xfId="0" applyNumberFormat="1" applyFont="1" applyFill="1" applyBorder="1" applyAlignment="1">
      <alignment horizontal="center"/>
    </xf>
    <xf numFmtId="3" fontId="22" fillId="3" borderId="78" xfId="0" applyNumberFormat="1" applyFont="1" applyFill="1" applyBorder="1" applyAlignment="1">
      <alignment horizontal="center"/>
    </xf>
    <xf numFmtId="3" fontId="22" fillId="3" borderId="81" xfId="0" applyNumberFormat="1" applyFont="1" applyFill="1" applyBorder="1" applyAlignment="1">
      <alignment horizontal="center"/>
    </xf>
    <xf numFmtId="3" fontId="22" fillId="6" borderId="85" xfId="0" applyNumberFormat="1" applyFont="1" applyFill="1" applyBorder="1" applyAlignment="1">
      <alignment horizontal="center"/>
    </xf>
    <xf numFmtId="3" fontId="22" fillId="6" borderId="81" xfId="0" applyNumberFormat="1" applyFont="1" applyFill="1" applyBorder="1" applyAlignment="1">
      <alignment horizontal="center"/>
    </xf>
    <xf numFmtId="3" fontId="24" fillId="3" borderId="80" xfId="0" applyNumberFormat="1" applyFont="1" applyFill="1" applyBorder="1"/>
    <xf numFmtId="3" fontId="22" fillId="6" borderId="91" xfId="0" applyNumberFormat="1" applyFont="1" applyFill="1" applyBorder="1"/>
    <xf numFmtId="3" fontId="22" fillId="6" borderId="92" xfId="0" applyNumberFormat="1" applyFont="1" applyFill="1" applyBorder="1" applyAlignment="1">
      <alignment horizontal="center"/>
    </xf>
    <xf numFmtId="3" fontId="24" fillId="3" borderId="84" xfId="0" applyNumberFormat="1" applyFont="1" applyFill="1" applyBorder="1"/>
    <xf numFmtId="0" fontId="35" fillId="3" borderId="0" xfId="0" applyFont="1" applyFill="1" applyBorder="1" applyAlignment="1">
      <alignment horizontal="centerContinuous" wrapText="1"/>
    </xf>
    <xf numFmtId="0" fontId="18" fillId="3" borderId="0" xfId="0" applyFont="1" applyFill="1" applyBorder="1" applyAlignment="1">
      <alignment horizontal="centerContinuous" wrapText="1"/>
    </xf>
    <xf numFmtId="0" fontId="18" fillId="3" borderId="0" xfId="0" applyFont="1" applyFill="1" applyBorder="1" applyAlignment="1">
      <alignment horizontal="centerContinuous"/>
    </xf>
    <xf numFmtId="0" fontId="41" fillId="3" borderId="0" xfId="0" applyFont="1" applyFill="1" applyBorder="1" applyAlignment="1">
      <alignment horizontal="right"/>
    </xf>
    <xf numFmtId="0" fontId="35" fillId="3" borderId="0" xfId="0" applyFont="1" applyFill="1" applyBorder="1" applyAlignment="1">
      <alignment horizontal="centerContinuous"/>
    </xf>
    <xf numFmtId="0" fontId="18" fillId="3" borderId="0" xfId="0" applyFont="1" applyFill="1" applyBorder="1" applyAlignment="1">
      <alignment horizontal="right"/>
    </xf>
    <xf numFmtId="3" fontId="48" fillId="3" borderId="0" xfId="0" applyNumberFormat="1" applyFont="1" applyFill="1" applyBorder="1"/>
    <xf numFmtId="3" fontId="21" fillId="3" borderId="0" xfId="1" applyNumberFormat="1" applyFont="1" applyFill="1" applyBorder="1" applyAlignment="1" applyProtection="1">
      <alignment horizontal="right"/>
    </xf>
    <xf numFmtId="0" fontId="38" fillId="3" borderId="0" xfId="0" applyFont="1" applyFill="1" applyBorder="1" applyAlignment="1">
      <alignment horizontal="centerContinuous" wrapText="1"/>
    </xf>
    <xf numFmtId="0" fontId="25" fillId="3" borderId="0" xfId="0" applyFont="1" applyFill="1" applyBorder="1" applyAlignment="1">
      <alignment horizontal="centerContinuous" wrapText="1"/>
    </xf>
    <xf numFmtId="0" fontId="19" fillId="3" borderId="0" xfId="0" applyFont="1" applyFill="1" applyBorder="1" applyAlignment="1">
      <alignment horizontal="centerContinuous"/>
    </xf>
    <xf numFmtId="0" fontId="38" fillId="3" borderId="0" xfId="0" applyNumberFormat="1" applyFont="1" applyFill="1" applyBorder="1" applyAlignment="1">
      <alignment horizontal="centerContinuous" wrapText="1"/>
    </xf>
    <xf numFmtId="0" fontId="38" fillId="3" borderId="0" xfId="0" applyFont="1" applyFill="1" applyBorder="1" applyAlignment="1">
      <alignment horizontal="centerContinuous"/>
    </xf>
    <xf numFmtId="0" fontId="18" fillId="5" borderId="84" xfId="0" applyFont="1" applyFill="1" applyBorder="1" applyAlignment="1"/>
    <xf numFmtId="0" fontId="41" fillId="3" borderId="79" xfId="0" applyFont="1" applyFill="1" applyBorder="1" applyAlignment="1">
      <alignment horizontal="left"/>
    </xf>
    <xf numFmtId="0" fontId="22" fillId="5" borderId="84" xfId="0" applyFont="1" applyFill="1" applyBorder="1" applyAlignment="1"/>
    <xf numFmtId="3" fontId="24" fillId="5" borderId="85" xfId="0" applyNumberFormat="1" applyFont="1" applyFill="1" applyBorder="1" applyAlignment="1">
      <alignment horizontal="center"/>
    </xf>
    <xf numFmtId="3" fontId="22" fillId="5" borderId="85" xfId="0" applyNumberFormat="1" applyFont="1" applyFill="1" applyBorder="1" applyAlignment="1">
      <alignment horizontal="center"/>
    </xf>
    <xf numFmtId="0" fontId="35" fillId="3" borderId="0" xfId="0" applyFont="1" applyFill="1" applyAlignment="1">
      <alignment horizontal="centerContinuous"/>
    </xf>
    <xf numFmtId="0" fontId="18" fillId="3" borderId="0" xfId="0" applyFont="1" applyFill="1" applyAlignment="1">
      <alignment horizontal="left"/>
    </xf>
    <xf numFmtId="0" fontId="35" fillId="3" borderId="0" xfId="0" applyFont="1" applyFill="1" applyAlignment="1">
      <alignment horizontal="centerContinuous" wrapText="1"/>
    </xf>
    <xf numFmtId="0" fontId="18" fillId="3" borderId="0" xfId="0" applyFont="1" applyFill="1" applyAlignment="1">
      <alignment horizontal="centerContinuous" wrapText="1"/>
    </xf>
    <xf numFmtId="39" fontId="18" fillId="3" borderId="0" xfId="0" quotePrefix="1" applyNumberFormat="1" applyFont="1" applyFill="1" applyBorder="1" applyAlignment="1">
      <alignment horizontal="center"/>
    </xf>
    <xf numFmtId="0" fontId="51" fillId="3" borderId="0" xfId="0" applyFont="1" applyFill="1" applyAlignment="1">
      <alignment horizontal="left"/>
    </xf>
    <xf numFmtId="0" fontId="18" fillId="3" borderId="0" xfId="0" applyFont="1" applyFill="1" applyBorder="1" applyAlignment="1">
      <alignment horizontal="left"/>
    </xf>
    <xf numFmtId="5" fontId="18" fillId="3" borderId="0" xfId="0" applyNumberFormat="1" applyFont="1" applyFill="1" applyAlignment="1"/>
    <xf numFmtId="0" fontId="20" fillId="4" borderId="57" xfId="22" applyFont="1" applyFill="1" applyBorder="1" applyAlignment="1">
      <alignment horizontal="centerContinuous"/>
    </xf>
    <xf numFmtId="0" fontId="38" fillId="4" borderId="77" xfId="22" applyFont="1" applyFill="1" applyBorder="1"/>
    <xf numFmtId="0" fontId="20" fillId="4" borderId="62" xfId="22" applyFont="1" applyFill="1" applyBorder="1"/>
    <xf numFmtId="0" fontId="18" fillId="3" borderId="94" xfId="22" applyFont="1" applyFill="1" applyBorder="1" applyAlignment="1">
      <alignment horizontal="left"/>
    </xf>
    <xf numFmtId="0" fontId="18" fillId="3" borderId="79" xfId="22" applyFont="1" applyFill="1" applyBorder="1" applyAlignment="1">
      <alignment horizontal="left"/>
    </xf>
    <xf numFmtId="16" fontId="18" fillId="3" borderId="79" xfId="22" applyNumberFormat="1" applyFont="1" applyFill="1" applyBorder="1" applyAlignment="1">
      <alignment horizontal="left"/>
    </xf>
    <xf numFmtId="0" fontId="18" fillId="3" borderId="62" xfId="22" applyFont="1" applyFill="1" applyBorder="1" applyAlignment="1">
      <alignment horizontal="left"/>
    </xf>
    <xf numFmtId="0" fontId="53" fillId="4" borderId="66" xfId="22" applyFont="1" applyFill="1" applyBorder="1" applyAlignment="1">
      <alignment horizontal="center" vertical="center" wrapText="1"/>
    </xf>
    <xf numFmtId="39" fontId="18" fillId="3" borderId="92" xfId="0" quotePrefix="1" applyNumberFormat="1" applyFont="1" applyFill="1" applyBorder="1" applyAlignment="1">
      <alignment horizontal="center"/>
    </xf>
    <xf numFmtId="39" fontId="18" fillId="3" borderId="85" xfId="0" quotePrefix="1" applyNumberFormat="1" applyFont="1" applyFill="1" applyBorder="1" applyAlignment="1">
      <alignment horizontal="center"/>
    </xf>
    <xf numFmtId="0" fontId="19" fillId="4" borderId="63" xfId="22" applyFont="1" applyFill="1" applyBorder="1" applyAlignment="1">
      <alignment horizontal="centerContinuous"/>
    </xf>
    <xf numFmtId="0" fontId="53" fillId="4" borderId="62" xfId="22" applyFont="1" applyFill="1" applyBorder="1" applyAlignment="1">
      <alignment horizontal="center" vertical="center" wrapText="1"/>
    </xf>
    <xf numFmtId="39" fontId="18" fillId="3" borderId="91" xfId="0" quotePrefix="1" applyNumberFormat="1" applyFont="1" applyFill="1" applyBorder="1" applyAlignment="1">
      <alignment horizontal="center"/>
    </xf>
    <xf numFmtId="39" fontId="18" fillId="3" borderId="84" xfId="0" quotePrefix="1" applyNumberFormat="1" applyFont="1" applyFill="1" applyBorder="1" applyAlignment="1">
      <alignment horizontal="center"/>
    </xf>
    <xf numFmtId="0" fontId="38" fillId="3" borderId="0" xfId="0" applyFont="1" applyFill="1"/>
    <xf numFmtId="0" fontId="43" fillId="3" borderId="0" xfId="0" applyFont="1" applyFill="1" applyBorder="1" applyAlignment="1">
      <alignment horizontal="left"/>
    </xf>
    <xf numFmtId="0" fontId="41" fillId="3" borderId="0" xfId="0" applyFont="1" applyFill="1" applyBorder="1" applyAlignment="1">
      <alignment horizontal="center"/>
    </xf>
    <xf numFmtId="0" fontId="40" fillId="3" borderId="0" xfId="0" applyFont="1" applyFill="1" applyBorder="1" applyAlignment="1">
      <alignment horizontal="left"/>
    </xf>
    <xf numFmtId="3" fontId="27" fillId="3" borderId="0" xfId="0" applyNumberFormat="1" applyFont="1" applyFill="1" applyBorder="1" applyAlignment="1">
      <alignment horizontal="right"/>
    </xf>
    <xf numFmtId="0" fontId="22" fillId="3" borderId="0" xfId="0" applyNumberFormat="1" applyFont="1" applyFill="1" applyBorder="1" applyAlignment="1">
      <alignment horizontal="centerContinuous" wrapText="1"/>
    </xf>
    <xf numFmtId="0" fontId="18" fillId="5" borderId="85" xfId="0" applyFont="1" applyFill="1" applyBorder="1" applyAlignment="1"/>
    <xf numFmtId="0" fontId="41" fillId="3" borderId="78" xfId="0" applyFont="1" applyFill="1" applyBorder="1" applyAlignment="1">
      <alignment horizontal="left"/>
    </xf>
    <xf numFmtId="3" fontId="22" fillId="4" borderId="85" xfId="0" applyNumberFormat="1" applyFont="1" applyFill="1" applyBorder="1" applyAlignment="1">
      <alignment horizontal="center"/>
    </xf>
    <xf numFmtId="0" fontId="49" fillId="4" borderId="85" xfId="0" applyFont="1" applyFill="1" applyBorder="1" applyAlignment="1">
      <alignment horizontal="left"/>
    </xf>
    <xf numFmtId="3" fontId="24" fillId="5" borderId="81" xfId="0" applyNumberFormat="1" applyFont="1" applyFill="1" applyBorder="1" applyAlignment="1">
      <alignment horizontal="center"/>
    </xf>
    <xf numFmtId="0" fontId="18" fillId="3" borderId="82" xfId="0" applyFont="1" applyFill="1" applyBorder="1" applyAlignment="1">
      <alignment horizontal="centerContinuous"/>
    </xf>
    <xf numFmtId="0" fontId="41" fillId="3" borderId="81" xfId="0" applyFont="1" applyFill="1" applyBorder="1" applyAlignment="1">
      <alignment horizontal="left"/>
    </xf>
    <xf numFmtId="0" fontId="49" fillId="4" borderId="81" xfId="0" applyFont="1" applyFill="1" applyBorder="1" applyAlignment="1">
      <alignment horizontal="left"/>
    </xf>
    <xf numFmtId="3" fontId="22" fillId="4" borderId="81" xfId="0" applyNumberFormat="1" applyFont="1" applyFill="1" applyBorder="1" applyAlignment="1">
      <alignment horizontal="center"/>
    </xf>
    <xf numFmtId="0" fontId="48" fillId="3" borderId="0" xfId="0" applyFont="1" applyFill="1" applyAlignment="1">
      <alignment horizontal="centerContinuous"/>
    </xf>
    <xf numFmtId="0" fontId="48" fillId="3" borderId="0" xfId="0" applyFont="1" applyFill="1" applyBorder="1"/>
    <xf numFmtId="0" fontId="54" fillId="8" borderId="0" xfId="0" applyFont="1" applyFill="1" applyBorder="1"/>
    <xf numFmtId="0" fontId="48" fillId="8" borderId="0" xfId="0" applyFont="1" applyFill="1" applyBorder="1"/>
    <xf numFmtId="0" fontId="24" fillId="3" borderId="0" xfId="0" applyFont="1" applyFill="1" applyBorder="1"/>
    <xf numFmtId="0" fontId="21" fillId="0" borderId="0" xfId="1" applyFont="1" applyFill="1" applyBorder="1" applyAlignment="1" applyProtection="1">
      <alignment horizontal="left" vertical="center"/>
    </xf>
    <xf numFmtId="0" fontId="18" fillId="0" borderId="0" xfId="11" applyFont="1" applyFill="1" applyBorder="1" applyAlignment="1">
      <alignment horizontal="centerContinuous" vertical="center"/>
    </xf>
    <xf numFmtId="164" fontId="18" fillId="0" borderId="0" xfId="2" applyNumberFormat="1" applyFont="1" applyFill="1" applyBorder="1" applyAlignment="1">
      <alignment horizontal="centerContinuous" vertical="center"/>
    </xf>
    <xf numFmtId="0" fontId="22" fillId="0" borderId="18" xfId="11" applyFont="1" applyFill="1" applyBorder="1" applyAlignment="1">
      <alignment horizontal="left" vertical="center"/>
    </xf>
    <xf numFmtId="0" fontId="18" fillId="0" borderId="19" xfId="11" applyFont="1" applyFill="1" applyBorder="1" applyAlignment="1">
      <alignment vertical="center"/>
    </xf>
    <xf numFmtId="0" fontId="18" fillId="0" borderId="20" xfId="11" applyFont="1" applyFill="1" applyBorder="1" applyAlignment="1">
      <alignment vertical="center"/>
    </xf>
    <xf numFmtId="3" fontId="19" fillId="4" borderId="95" xfId="11" applyNumberFormat="1" applyFont="1" applyFill="1" applyBorder="1" applyAlignment="1">
      <alignment horizontal="center" vertical="center"/>
    </xf>
    <xf numFmtId="3" fontId="19" fillId="4" borderId="96" xfId="11" applyNumberFormat="1" applyFont="1" applyFill="1" applyBorder="1" applyAlignment="1">
      <alignment horizontal="center" vertical="center"/>
    </xf>
    <xf numFmtId="3" fontId="19" fillId="4" borderId="97" xfId="1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</xf>
    <xf numFmtId="0" fontId="22" fillId="0" borderId="0" xfId="11" applyFont="1" applyFill="1" applyAlignment="1">
      <alignment vertical="center"/>
    </xf>
    <xf numFmtId="3" fontId="18" fillId="0" borderId="0" xfId="11" applyNumberFormat="1" applyFont="1" applyFill="1" applyBorder="1" applyAlignment="1">
      <alignment horizontal="centerContinuous" vertical="center"/>
    </xf>
    <xf numFmtId="3" fontId="22" fillId="0" borderId="0" xfId="11" applyNumberFormat="1" applyFont="1" applyFill="1" applyBorder="1" applyAlignment="1">
      <alignment horizontal="centerContinuous" vertical="center"/>
    </xf>
    <xf numFmtId="0" fontId="22" fillId="0" borderId="0" xfId="11" applyFont="1" applyFill="1" applyBorder="1" applyAlignment="1">
      <alignment horizontal="centerContinuous" vertical="center"/>
    </xf>
    <xf numFmtId="3" fontId="22" fillId="0" borderId="0" xfId="11" applyNumberFormat="1" applyFont="1" applyFill="1" applyBorder="1" applyAlignment="1">
      <alignment vertical="center"/>
    </xf>
    <xf numFmtId="3" fontId="20" fillId="4" borderId="13" xfId="11" applyNumberFormat="1" applyFont="1" applyFill="1" applyBorder="1" applyAlignment="1">
      <alignment horizontal="center" vertical="center"/>
    </xf>
    <xf numFmtId="3" fontId="20" fillId="4" borderId="14" xfId="11" applyNumberFormat="1" applyFont="1" applyFill="1" applyBorder="1" applyAlignment="1">
      <alignment horizontal="center" vertical="center"/>
    </xf>
    <xf numFmtId="0" fontId="22" fillId="0" borderId="98" xfId="11" applyNumberFormat="1" applyFont="1" applyFill="1" applyBorder="1" applyAlignment="1">
      <alignment vertical="center" wrapText="1"/>
    </xf>
    <xf numFmtId="164" fontId="22" fillId="0" borderId="33" xfId="2" applyNumberFormat="1" applyFont="1" applyFill="1" applyBorder="1" applyAlignment="1">
      <alignment vertical="center"/>
    </xf>
    <xf numFmtId="3" fontId="18" fillId="0" borderId="99" xfId="11" applyNumberFormat="1" applyFont="1" applyFill="1" applyBorder="1" applyAlignment="1">
      <alignment vertical="center" wrapText="1"/>
    </xf>
    <xf numFmtId="3" fontId="18" fillId="0" borderId="0" xfId="11" applyNumberFormat="1" applyFont="1" applyFill="1" applyBorder="1" applyAlignment="1">
      <alignment vertical="center" wrapText="1"/>
    </xf>
    <xf numFmtId="3" fontId="18" fillId="0" borderId="100" xfId="11" applyNumberFormat="1" applyFont="1" applyFill="1" applyBorder="1" applyAlignment="1">
      <alignment vertical="center" wrapText="1"/>
    </xf>
    <xf numFmtId="3" fontId="22" fillId="0" borderId="101" xfId="11" applyNumberFormat="1" applyFont="1" applyFill="1" applyBorder="1" applyAlignment="1">
      <alignment vertical="center" wrapText="1"/>
    </xf>
    <xf numFmtId="164" fontId="22" fillId="0" borderId="25" xfId="2" applyNumberFormat="1" applyFont="1" applyBorder="1" applyAlignment="1">
      <alignment vertical="center"/>
    </xf>
    <xf numFmtId="0" fontId="22" fillId="0" borderId="101" xfId="11" applyNumberFormat="1" applyFont="1" applyFill="1" applyBorder="1" applyAlignment="1">
      <alignment vertical="center" wrapText="1"/>
    </xf>
    <xf numFmtId="0" fontId="18" fillId="0" borderId="0" xfId="11" applyNumberFormat="1" applyFont="1" applyFill="1" applyBorder="1" applyAlignment="1">
      <alignment vertical="center" wrapText="1"/>
    </xf>
    <xf numFmtId="0" fontId="18" fillId="0" borderId="0" xfId="11" applyFont="1" applyFill="1" applyBorder="1" applyAlignment="1">
      <alignment vertical="center" wrapText="1"/>
    </xf>
    <xf numFmtId="3" fontId="22" fillId="0" borderId="24" xfId="11" applyNumberFormat="1" applyFont="1" applyFill="1" applyBorder="1" applyAlignment="1">
      <alignment vertical="center" wrapText="1"/>
    </xf>
    <xf numFmtId="0" fontId="18" fillId="0" borderId="99" xfId="11" applyNumberFormat="1" applyFont="1" applyFill="1" applyBorder="1" applyAlignment="1">
      <alignment vertical="center" wrapText="1"/>
    </xf>
    <xf numFmtId="0" fontId="18" fillId="0" borderId="100" xfId="11" applyNumberFormat="1" applyFont="1" applyFill="1" applyBorder="1" applyAlignment="1">
      <alignment vertical="center" wrapText="1"/>
    </xf>
    <xf numFmtId="3" fontId="18" fillId="0" borderId="27" xfId="11" applyNumberFormat="1" applyFont="1" applyFill="1" applyBorder="1" applyAlignment="1">
      <alignment vertical="center" wrapText="1"/>
    </xf>
    <xf numFmtId="0" fontId="18" fillId="0" borderId="99" xfId="11" applyFont="1" applyFill="1" applyBorder="1" applyAlignment="1">
      <alignment vertical="center" wrapText="1"/>
    </xf>
    <xf numFmtId="3" fontId="22" fillId="0" borderId="30" xfId="11" applyNumberFormat="1" applyFont="1" applyFill="1" applyBorder="1" applyAlignment="1">
      <alignment vertical="center" wrapText="1"/>
    </xf>
    <xf numFmtId="164" fontId="22" fillId="0" borderId="36" xfId="2" applyNumberFormat="1" applyFont="1" applyFill="1" applyBorder="1" applyAlignment="1">
      <alignment vertical="center"/>
    </xf>
    <xf numFmtId="164" fontId="18" fillId="0" borderId="0" xfId="11" applyNumberFormat="1" applyFont="1" applyFill="1" applyAlignment="1">
      <alignment vertical="center"/>
    </xf>
    <xf numFmtId="0" fontId="55" fillId="0" borderId="0" xfId="1" applyFont="1" applyFill="1" applyBorder="1" applyAlignment="1" applyProtection="1">
      <alignment vertical="center"/>
    </xf>
    <xf numFmtId="0" fontId="18" fillId="0" borderId="18" xfId="11" applyFont="1" applyFill="1" applyBorder="1" applyAlignment="1" applyProtection="1">
      <alignment horizontal="left"/>
    </xf>
    <xf numFmtId="3" fontId="22" fillId="0" borderId="20" xfId="11" applyNumberFormat="1" applyFont="1" applyFill="1" applyBorder="1"/>
    <xf numFmtId="0" fontId="18" fillId="0" borderId="21" xfId="11" applyFont="1" applyFill="1" applyBorder="1" applyAlignment="1" applyProtection="1">
      <alignment horizontal="left"/>
    </xf>
    <xf numFmtId="0" fontId="18" fillId="0" borderId="9" xfId="11" applyFont="1" applyFill="1" applyBorder="1" applyAlignment="1" applyProtection="1">
      <alignment horizontal="left"/>
    </xf>
    <xf numFmtId="0" fontId="38" fillId="0" borderId="0" xfId="11" applyFont="1" applyFill="1" applyAlignment="1">
      <alignment horizontal="centerContinuous"/>
    </xf>
    <xf numFmtId="3" fontId="18" fillId="0" borderId="96" xfId="11" applyNumberFormat="1" applyFont="1" applyFill="1" applyBorder="1" applyAlignment="1" applyProtection="1">
      <alignment horizontal="right"/>
    </xf>
    <xf numFmtId="3" fontId="18" fillId="0" borderId="96" xfId="11" applyNumberFormat="1" applyFont="1" applyFill="1" applyBorder="1"/>
    <xf numFmtId="3" fontId="22" fillId="0" borderId="97" xfId="11" applyNumberFormat="1" applyFont="1" applyFill="1" applyBorder="1"/>
    <xf numFmtId="3" fontId="22" fillId="4" borderId="97" xfId="11" applyNumberFormat="1" applyFont="1" applyFill="1" applyBorder="1"/>
    <xf numFmtId="3" fontId="22" fillId="4" borderId="96" xfId="11" applyNumberFormat="1" applyFont="1" applyFill="1" applyBorder="1" applyAlignment="1" applyProtection="1">
      <alignment horizontal="right"/>
    </xf>
    <xf numFmtId="3" fontId="22" fillId="4" borderId="96" xfId="11" applyNumberFormat="1" applyFont="1" applyFill="1" applyBorder="1"/>
    <xf numFmtId="3" fontId="22" fillId="4" borderId="21" xfId="5" applyNumberFormat="1" applyFont="1" applyFill="1" applyBorder="1" applyAlignment="1">
      <alignment horizontal="left" vertical="center"/>
    </xf>
    <xf numFmtId="3" fontId="22" fillId="4" borderId="19" xfId="11" applyNumberFormat="1" applyFont="1" applyFill="1" applyBorder="1" applyAlignment="1">
      <alignment horizontal="right" vertical="center"/>
    </xf>
    <xf numFmtId="3" fontId="22" fillId="4" borderId="20" xfId="11" applyNumberFormat="1" applyFont="1" applyFill="1" applyBorder="1" applyAlignment="1">
      <alignment horizontal="right" vertical="center"/>
    </xf>
    <xf numFmtId="3" fontId="22" fillId="0" borderId="83" xfId="11" applyNumberFormat="1" applyFont="1" applyFill="1" applyBorder="1"/>
    <xf numFmtId="3" fontId="18" fillId="0" borderId="102" xfId="11" applyNumberFormat="1" applyFont="1" applyFill="1" applyBorder="1"/>
    <xf numFmtId="3" fontId="22" fillId="0" borderId="82" xfId="11" applyNumberFormat="1" applyFont="1" applyFill="1" applyBorder="1"/>
    <xf numFmtId="0" fontId="17" fillId="4" borderId="21" xfId="11" applyFont="1" applyFill="1" applyBorder="1" applyAlignment="1">
      <alignment horizontal="centerContinuous" vertical="center" wrapText="1"/>
    </xf>
    <xf numFmtId="0" fontId="17" fillId="4" borderId="24" xfId="11" applyFont="1" applyFill="1" applyBorder="1" applyAlignment="1">
      <alignment horizontal="centerContinuous" vertical="center" wrapText="1"/>
    </xf>
    <xf numFmtId="0" fontId="18" fillId="0" borderId="24" xfId="11" applyFont="1" applyFill="1" applyBorder="1" applyAlignment="1">
      <alignment horizontal="right" wrapText="1"/>
    </xf>
    <xf numFmtId="0" fontId="18" fillId="0" borderId="27" xfId="11" applyFont="1" applyFill="1" applyBorder="1" applyAlignment="1">
      <alignment horizontal="right" wrapText="1"/>
    </xf>
    <xf numFmtId="0" fontId="22" fillId="4" borderId="95" xfId="11" applyFont="1" applyFill="1" applyBorder="1" applyAlignment="1">
      <alignment horizontal="right" vertical="center" wrapText="1"/>
    </xf>
    <xf numFmtId="3" fontId="17" fillId="4" borderId="22" xfId="11" applyNumberFormat="1" applyFont="1" applyFill="1" applyBorder="1" applyAlignment="1">
      <alignment horizontal="center" vertical="center"/>
    </xf>
    <xf numFmtId="3" fontId="17" fillId="4" borderId="23" xfId="11" applyNumberFormat="1" applyFont="1" applyFill="1" applyBorder="1" applyAlignment="1">
      <alignment horizontal="center" vertical="center"/>
    </xf>
    <xf numFmtId="3" fontId="18" fillId="0" borderId="25" xfId="11" applyNumberFormat="1" applyFont="1" applyFill="1" applyBorder="1" applyAlignment="1">
      <alignment horizontal="center" vertical="center"/>
    </xf>
    <xf numFmtId="3" fontId="18" fillId="0" borderId="25" xfId="11" applyNumberFormat="1" applyFont="1" applyFill="1" applyBorder="1" applyAlignment="1">
      <alignment horizontal="center"/>
    </xf>
    <xf numFmtId="3" fontId="18" fillId="0" borderId="26" xfId="11" applyNumberFormat="1" applyFont="1" applyFill="1" applyBorder="1" applyAlignment="1">
      <alignment horizontal="center"/>
    </xf>
    <xf numFmtId="0" fontId="18" fillId="0" borderId="25" xfId="11" applyFont="1" applyFill="1" applyBorder="1" applyAlignment="1">
      <alignment horizontal="center"/>
    </xf>
    <xf numFmtId="3" fontId="17" fillId="4" borderId="25" xfId="11" applyNumberFormat="1" applyFont="1" applyFill="1" applyBorder="1" applyAlignment="1">
      <alignment horizontal="center" vertical="center"/>
    </xf>
    <xf numFmtId="3" fontId="17" fillId="4" borderId="26" xfId="11" applyNumberFormat="1" applyFont="1" applyFill="1" applyBorder="1" applyAlignment="1">
      <alignment horizontal="center" vertical="center"/>
    </xf>
    <xf numFmtId="3" fontId="18" fillId="0" borderId="28" xfId="11" applyNumberFormat="1" applyFont="1" applyFill="1" applyBorder="1" applyAlignment="1">
      <alignment horizontal="center"/>
    </xf>
    <xf numFmtId="3" fontId="18" fillId="0" borderId="29" xfId="11" applyNumberFormat="1" applyFont="1" applyFill="1" applyBorder="1" applyAlignment="1">
      <alignment horizontal="center"/>
    </xf>
    <xf numFmtId="3" fontId="15" fillId="4" borderId="96" xfId="11" applyNumberFormat="1" applyFont="1" applyFill="1" applyBorder="1" applyAlignment="1">
      <alignment horizontal="center" vertical="center"/>
    </xf>
    <xf numFmtId="3" fontId="15" fillId="4" borderId="97" xfId="11" applyNumberFormat="1" applyFont="1" applyFill="1" applyBorder="1" applyAlignment="1">
      <alignment horizontal="center" vertical="center"/>
    </xf>
    <xf numFmtId="0" fontId="56" fillId="3" borderId="0" xfId="1" applyFont="1" applyFill="1" applyAlignment="1" applyProtection="1"/>
    <xf numFmtId="3" fontId="20" fillId="4" borderId="95" xfId="11" applyNumberFormat="1" applyFont="1" applyFill="1" applyBorder="1" applyAlignment="1">
      <alignment horizontal="center" vertical="center"/>
    </xf>
    <xf numFmtId="0" fontId="5" fillId="0" borderId="21" xfId="11" applyNumberFormat="1" applyFont="1" applyFill="1" applyBorder="1" applyAlignment="1">
      <alignment vertical="center" wrapText="1"/>
    </xf>
    <xf numFmtId="164" fontId="5" fillId="0" borderId="22" xfId="2" applyNumberFormat="1" applyFont="1" applyFill="1" applyBorder="1" applyAlignment="1">
      <alignment vertical="center"/>
    </xf>
    <xf numFmtId="3" fontId="20" fillId="4" borderId="95" xfId="11" applyNumberFormat="1" applyFont="1" applyFill="1" applyBorder="1" applyAlignment="1">
      <alignment horizontal="left" vertical="center"/>
    </xf>
    <xf numFmtId="0" fontId="38" fillId="0" borderId="0" xfId="11" applyFont="1" applyFill="1" applyBorder="1" applyAlignment="1">
      <alignment horizontal="centerContinuous"/>
    </xf>
    <xf numFmtId="17" fontId="38" fillId="0" borderId="0" xfId="11" applyNumberFormat="1" applyFont="1" applyFill="1" applyAlignment="1">
      <alignment horizontal="centerContinuous"/>
    </xf>
    <xf numFmtId="3" fontId="38" fillId="0" borderId="0" xfId="11" applyNumberFormat="1" applyFont="1" applyFill="1" applyBorder="1" applyAlignment="1"/>
    <xf numFmtId="3" fontId="38" fillId="0" borderId="0" xfId="11" applyNumberFormat="1" applyFont="1" applyFill="1" applyBorder="1" applyAlignment="1">
      <alignment horizontal="center"/>
    </xf>
    <xf numFmtId="3" fontId="56" fillId="3" borderId="0" xfId="1" applyNumberFormat="1" applyFont="1" applyFill="1" applyBorder="1" applyAlignment="1" applyProtection="1">
      <alignment horizontal="left"/>
    </xf>
    <xf numFmtId="0" fontId="56" fillId="3" borderId="0" xfId="1" applyFont="1" applyFill="1" applyAlignment="1" applyProtection="1">
      <alignment horizontal="left" vertical="center"/>
    </xf>
    <xf numFmtId="0" fontId="56" fillId="3" borderId="0" xfId="1" applyNumberFormat="1" applyFont="1" applyFill="1" applyBorder="1" applyAlignment="1" applyProtection="1">
      <alignment horizontal="left" wrapText="1"/>
    </xf>
    <xf numFmtId="0" fontId="18" fillId="0" borderId="0" xfId="11" applyFont="1" applyFill="1" applyBorder="1" applyAlignment="1"/>
    <xf numFmtId="0" fontId="21" fillId="0" borderId="0" xfId="1" applyFont="1" applyFill="1" applyAlignment="1" applyProtection="1"/>
    <xf numFmtId="0" fontId="18" fillId="0" borderId="18" xfId="11" applyFont="1" applyFill="1" applyBorder="1" applyAlignment="1"/>
    <xf numFmtId="0" fontId="18" fillId="0" borderId="20" xfId="11" applyFont="1" applyFill="1" applyBorder="1"/>
    <xf numFmtId="3" fontId="18" fillId="0" borderId="20" xfId="11" applyNumberFormat="1" applyFont="1" applyFill="1" applyBorder="1"/>
    <xf numFmtId="0" fontId="54" fillId="0" borderId="0" xfId="11" applyFont="1" applyFill="1" applyBorder="1" applyAlignment="1"/>
    <xf numFmtId="3" fontId="35" fillId="0" borderId="0" xfId="11" applyNumberFormat="1" applyFont="1" applyFill="1" applyBorder="1" applyAlignment="1"/>
    <xf numFmtId="0" fontId="38" fillId="0" borderId="0" xfId="11" applyNumberFormat="1" applyFont="1" applyFill="1" applyBorder="1" applyAlignment="1">
      <alignment horizontal="centerContinuous" wrapText="1"/>
    </xf>
    <xf numFmtId="2" fontId="19" fillId="0" borderId="0" xfId="11" applyNumberFormat="1" applyFont="1" applyFill="1" applyBorder="1" applyAlignment="1">
      <alignment horizontal="centerContinuous"/>
    </xf>
    <xf numFmtId="0" fontId="22" fillId="0" borderId="18" xfId="11" applyFont="1" applyFill="1" applyBorder="1" applyAlignment="1"/>
    <xf numFmtId="3" fontId="22" fillId="4" borderId="96" xfId="11" applyNumberFormat="1" applyFont="1" applyFill="1" applyBorder="1" applyAlignment="1"/>
    <xf numFmtId="3" fontId="22" fillId="4" borderId="97" xfId="11" applyNumberFormat="1" applyFont="1" applyFill="1" applyBorder="1" applyAlignment="1"/>
    <xf numFmtId="0" fontId="35" fillId="4" borderId="95" xfId="11" applyFont="1" applyFill="1" applyBorder="1" applyAlignment="1"/>
    <xf numFmtId="3" fontId="3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3" fontId="35" fillId="3" borderId="0" xfId="0" quotePrefix="1" applyNumberFormat="1" applyFont="1" applyFill="1" applyAlignment="1">
      <alignment horizontal="center"/>
    </xf>
    <xf numFmtId="3" fontId="35" fillId="3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3" fontId="38" fillId="3" borderId="0" xfId="0" applyNumberFormat="1" applyFont="1" applyFill="1" applyAlignment="1">
      <alignment horizontal="center"/>
    </xf>
    <xf numFmtId="0" fontId="38" fillId="3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7" fillId="3" borderId="0" xfId="0" applyFont="1" applyFill="1" applyBorder="1" applyAlignment="1">
      <alignment vertical="top" wrapText="1"/>
    </xf>
    <xf numFmtId="0" fontId="27" fillId="3" borderId="74" xfId="0" applyFont="1" applyFill="1" applyBorder="1" applyAlignment="1">
      <alignment vertical="top" wrapText="1"/>
    </xf>
    <xf numFmtId="0" fontId="27" fillId="3" borderId="74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0" fontId="22" fillId="5" borderId="7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38" fillId="3" borderId="0" xfId="1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3" borderId="0" xfId="11" applyFont="1" applyFill="1" applyAlignment="1">
      <alignment horizontal="center" vertical="center" wrapText="1"/>
    </xf>
    <xf numFmtId="0" fontId="27" fillId="3" borderId="49" xfId="0" applyFont="1" applyFill="1" applyBorder="1" applyAlignment="1">
      <alignment vertical="top"/>
    </xf>
    <xf numFmtId="0" fontId="24" fillId="5" borderId="74" xfId="11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24" fillId="3" borderId="0" xfId="0" applyFont="1" applyFill="1" applyBorder="1" applyAlignment="1">
      <alignment vertical="top" wrapText="1"/>
    </xf>
    <xf numFmtId="0" fontId="24" fillId="3" borderId="74" xfId="0" applyFont="1" applyFill="1" applyBorder="1" applyAlignment="1">
      <alignment vertical="top" wrapText="1"/>
    </xf>
    <xf numFmtId="0" fontId="38" fillId="0" borderId="0" xfId="0" applyFont="1" applyAlignment="1">
      <alignment horizontal="center" vertical="center" wrapText="1"/>
    </xf>
    <xf numFmtId="0" fontId="22" fillId="5" borderId="73" xfId="0" applyFont="1" applyFill="1" applyBorder="1" applyAlignment="1">
      <alignment vertical="top" wrapText="1"/>
    </xf>
    <xf numFmtId="0" fontId="18" fillId="5" borderId="0" xfId="0" applyFont="1" applyFill="1" applyBorder="1" applyAlignment="1">
      <alignment vertical="top" wrapText="1"/>
    </xf>
    <xf numFmtId="0" fontId="22" fillId="5" borderId="74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wrapText="1"/>
    </xf>
    <xf numFmtId="3" fontId="18" fillId="3" borderId="0" xfId="0" applyNumberFormat="1" applyFont="1" applyFill="1" applyBorder="1" applyAlignment="1"/>
    <xf numFmtId="3" fontId="38" fillId="3" borderId="82" xfId="0" quotePrefix="1" applyNumberFormat="1" applyFont="1" applyFill="1" applyBorder="1" applyAlignment="1">
      <alignment horizontal="center"/>
    </xf>
    <xf numFmtId="3" fontId="23" fillId="3" borderId="0" xfId="0" applyNumberFormat="1" applyFont="1" applyFill="1" applyBorder="1" applyAlignment="1"/>
    <xf numFmtId="3" fontId="38" fillId="3" borderId="0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38" fillId="2" borderId="0" xfId="0" applyNumberFormat="1" applyFont="1" applyFill="1" applyBorder="1" applyAlignment="1">
      <alignment horizontal="center"/>
    </xf>
    <xf numFmtId="0" fontId="38" fillId="0" borderId="0" xfId="0" applyNumberFormat="1" applyFont="1" applyAlignment="1">
      <alignment horizontal="center"/>
    </xf>
    <xf numFmtId="0" fontId="25" fillId="3" borderId="0" xfId="0" applyFont="1" applyFill="1" applyAlignment="1">
      <alignment horizontal="center"/>
    </xf>
    <xf numFmtId="3" fontId="38" fillId="3" borderId="7" xfId="0" quotePrefix="1" applyNumberFormat="1" applyFont="1" applyFill="1" applyBorder="1" applyAlignment="1">
      <alignment horizontal="center"/>
    </xf>
    <xf numFmtId="3" fontId="50" fillId="3" borderId="0" xfId="0" applyNumberFormat="1" applyFont="1" applyFill="1" applyBorder="1" applyAlignment="1">
      <alignment horizontal="justify" wrapText="1"/>
    </xf>
    <xf numFmtId="0" fontId="23" fillId="3" borderId="0" xfId="0" applyFont="1" applyFill="1" applyAlignment="1">
      <alignment horizontal="justify" wrapText="1"/>
    </xf>
    <xf numFmtId="3" fontId="38" fillId="3" borderId="0" xfId="0" quotePrefix="1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 wrapText="1"/>
    </xf>
    <xf numFmtId="0" fontId="41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38" fillId="3" borderId="0" xfId="1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3" borderId="82" xfId="0" applyFont="1" applyFill="1" applyBorder="1" applyAlignment="1">
      <alignment horizontal="center" vertical="center" wrapText="1"/>
    </xf>
    <xf numFmtId="0" fontId="52" fillId="0" borderId="82" xfId="0" applyFont="1" applyBorder="1" applyAlignment="1">
      <alignment horizontal="center" vertical="center" wrapText="1"/>
    </xf>
    <xf numFmtId="0" fontId="38" fillId="3" borderId="0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/>
    </xf>
    <xf numFmtId="0" fontId="19" fillId="0" borderId="0" xfId="11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 wrapText="1"/>
    </xf>
    <xf numFmtId="2" fontId="20" fillId="0" borderId="0" xfId="11" applyNumberFormat="1" applyFont="1" applyFill="1" applyBorder="1" applyAlignment="1">
      <alignment horizontal="center" vertical="center"/>
    </xf>
    <xf numFmtId="3" fontId="38" fillId="0" borderId="0" xfId="11" applyNumberFormat="1" applyFont="1" applyFill="1" applyAlignment="1">
      <alignment horizontal="center" vertical="center"/>
    </xf>
    <xf numFmtId="1" fontId="38" fillId="0" borderId="0" xfId="11" applyNumberFormat="1" applyFont="1" applyFill="1" applyAlignment="1">
      <alignment horizontal="center" vertical="center"/>
    </xf>
    <xf numFmtId="3" fontId="38" fillId="0" borderId="0" xfId="5" applyNumberFormat="1" applyFont="1" applyFill="1" applyAlignment="1">
      <alignment horizontal="center" vertical="center" wrapText="1"/>
    </xf>
    <xf numFmtId="0" fontId="38" fillId="0" borderId="82" xfId="11" applyFont="1" applyFill="1" applyBorder="1" applyAlignment="1">
      <alignment horizontal="center" vertical="center" wrapText="1"/>
    </xf>
    <xf numFmtId="0" fontId="38" fillId="0" borderId="0" xfId="11" applyFont="1" applyFill="1" applyAlignment="1" applyProtection="1">
      <alignment horizontal="center" vertical="center" wrapText="1"/>
    </xf>
    <xf numFmtId="0" fontId="38" fillId="0" borderId="0" xfId="1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7" fillId="0" borderId="82" xfId="11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17" fillId="0" borderId="0" xfId="11" applyFont="1" applyFill="1" applyAlignment="1">
      <alignment horizontal="center" wrapText="1"/>
    </xf>
    <xf numFmtId="0" fontId="38" fillId="0" borderId="0" xfId="11" applyFont="1" applyFill="1" applyAlignment="1">
      <alignment horizontal="center" vertical="center" wrapText="1"/>
    </xf>
  </cellXfs>
  <cellStyles count="24">
    <cellStyle name="Hipervínculo" xfId="1" builtinId="8"/>
    <cellStyle name="Millares" xfId="2" builtinId="3"/>
    <cellStyle name="Millares 6" xfId="16"/>
    <cellStyle name="Normal" xfId="0" builtinId="0"/>
    <cellStyle name="Normal 10" xfId="11"/>
    <cellStyle name="Normal 12" xfId="12"/>
    <cellStyle name="Normal 13" xfId="13"/>
    <cellStyle name="Normal 14" xfId="14"/>
    <cellStyle name="Normal 15" xfId="15"/>
    <cellStyle name="Normal 16" xfId="17"/>
    <cellStyle name="Normal 17" xfId="18"/>
    <cellStyle name="Normal 18" xfId="19"/>
    <cellStyle name="Normal 19" xfId="20"/>
    <cellStyle name="Normal 2" xfId="5"/>
    <cellStyle name="Normal 20" xfId="22"/>
    <cellStyle name="Normal 21" xfId="21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  <cellStyle name="Porcentual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DRI~1/AppData/Local/Temp/notes1ABA62/E%20mensuales%202013_actualizado%20con%20bolet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-TRA-PEN-CCAF"/>
      <sheetName val="TRAB-CCAF-SEXO"/>
      <sheetName val="PENS-CCAF-SEXO"/>
      <sheetName val="TASAS-INTERES"/>
      <sheetName val="N°CREDITOS"/>
      <sheetName val="MONTO CREDITOS"/>
      <sheetName val="COT-SIL-CCAF"/>
      <sheetName val="SIL-CUR-CCAF"/>
    </sheetName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D79"/>
  <sheetViews>
    <sheetView showGridLines="0" workbookViewId="0">
      <selection activeCell="C3" sqref="C3"/>
    </sheetView>
  </sheetViews>
  <sheetFormatPr baseColWidth="10" defaultColWidth="3.42578125" defaultRowHeight="12.75" x14ac:dyDescent="0.2"/>
  <cols>
    <col min="1" max="1" width="6.5703125" style="161" customWidth="1"/>
    <col min="2" max="2" width="1.5703125" style="161" bestFit="1" customWidth="1"/>
    <col min="3" max="3" width="9" style="161" customWidth="1"/>
    <col min="4" max="4" width="70.85546875" style="161" bestFit="1" customWidth="1"/>
    <col min="5" max="5" width="9.85546875" style="161" customWidth="1"/>
    <col min="6" max="6" width="11.42578125" style="161" customWidth="1"/>
    <col min="7" max="16384" width="3.42578125" style="161"/>
  </cols>
  <sheetData>
    <row r="3" spans="1:4" ht="15.75" x14ac:dyDescent="0.25">
      <c r="A3" s="161" t="s">
        <v>14</v>
      </c>
      <c r="B3" s="161" t="s">
        <v>14</v>
      </c>
      <c r="C3" s="162" t="s">
        <v>267</v>
      </c>
      <c r="D3" s="163"/>
    </row>
    <row r="4" spans="1:4" x14ac:dyDescent="0.2">
      <c r="D4" s="164" t="s">
        <v>798</v>
      </c>
    </row>
    <row r="5" spans="1:4" x14ac:dyDescent="0.2">
      <c r="C5" s="165" t="s">
        <v>146</v>
      </c>
      <c r="D5" s="166"/>
    </row>
    <row r="6" spans="1:4" x14ac:dyDescent="0.2">
      <c r="D6" s="166" t="s">
        <v>171</v>
      </c>
    </row>
    <row r="7" spans="1:4" x14ac:dyDescent="0.2">
      <c r="D7" s="166" t="s">
        <v>172</v>
      </c>
    </row>
    <row r="8" spans="1:4" x14ac:dyDescent="0.2">
      <c r="D8" s="166" t="s">
        <v>15</v>
      </c>
    </row>
    <row r="9" spans="1:4" x14ac:dyDescent="0.2">
      <c r="D9" s="166" t="s">
        <v>156</v>
      </c>
    </row>
    <row r="10" spans="1:4" x14ac:dyDescent="0.2">
      <c r="D10" s="166" t="s">
        <v>155</v>
      </c>
    </row>
    <row r="11" spans="1:4" x14ac:dyDescent="0.2">
      <c r="C11" s="161" t="s">
        <v>14</v>
      </c>
      <c r="D11" s="166" t="s">
        <v>240</v>
      </c>
    </row>
    <row r="12" spans="1:4" x14ac:dyDescent="0.2">
      <c r="C12" s="165" t="s">
        <v>115</v>
      </c>
      <c r="D12" s="166"/>
    </row>
    <row r="13" spans="1:4" ht="21.75" x14ac:dyDescent="0.2">
      <c r="C13" s="165"/>
      <c r="D13" s="167" t="s">
        <v>255</v>
      </c>
    </row>
    <row r="14" spans="1:4" ht="24.75" customHeight="1" x14ac:dyDescent="0.2">
      <c r="C14" s="165"/>
      <c r="D14" s="168" t="s">
        <v>257</v>
      </c>
    </row>
    <row r="15" spans="1:4" ht="21.75" x14ac:dyDescent="0.2">
      <c r="D15" s="167" t="s">
        <v>256</v>
      </c>
    </row>
    <row r="16" spans="1:4" ht="21.75" x14ac:dyDescent="0.2">
      <c r="D16" s="167" t="s">
        <v>254</v>
      </c>
    </row>
    <row r="17" spans="1:4" x14ac:dyDescent="0.2">
      <c r="C17" s="165" t="s">
        <v>16</v>
      </c>
      <c r="D17" s="166"/>
    </row>
    <row r="18" spans="1:4" x14ac:dyDescent="0.2">
      <c r="C18" s="165"/>
      <c r="D18" s="166" t="s">
        <v>173</v>
      </c>
    </row>
    <row r="19" spans="1:4" x14ac:dyDescent="0.2">
      <c r="D19" s="166" t="s">
        <v>174</v>
      </c>
    </row>
    <row r="20" spans="1:4" x14ac:dyDescent="0.2">
      <c r="D20" s="166" t="s">
        <v>17</v>
      </c>
    </row>
    <row r="21" spans="1:4" ht="15" customHeight="1" x14ac:dyDescent="0.2">
      <c r="C21" s="165" t="s">
        <v>18</v>
      </c>
      <c r="D21" s="166"/>
    </row>
    <row r="22" spans="1:4" ht="10.5" customHeight="1" x14ac:dyDescent="0.2">
      <c r="D22" s="166" t="s">
        <v>142</v>
      </c>
    </row>
    <row r="23" spans="1:4" ht="10.5" customHeight="1" x14ac:dyDescent="0.2">
      <c r="D23" s="166" t="s">
        <v>134</v>
      </c>
    </row>
    <row r="24" spans="1:4" x14ac:dyDescent="0.2">
      <c r="D24" s="166" t="s">
        <v>141</v>
      </c>
    </row>
    <row r="25" spans="1:4" x14ac:dyDescent="0.2">
      <c r="D25" s="166" t="s">
        <v>140</v>
      </c>
    </row>
    <row r="26" spans="1:4" x14ac:dyDescent="0.2">
      <c r="C26" s="165" t="s">
        <v>20</v>
      </c>
      <c r="D26" s="166"/>
    </row>
    <row r="27" spans="1:4" x14ac:dyDescent="0.2">
      <c r="C27" s="165"/>
      <c r="D27" s="166" t="s">
        <v>59</v>
      </c>
    </row>
    <row r="28" spans="1:4" x14ac:dyDescent="0.2">
      <c r="D28" s="166" t="s">
        <v>21</v>
      </c>
    </row>
    <row r="29" spans="1:4" ht="15.75" x14ac:dyDescent="0.25">
      <c r="C29" s="165" t="s">
        <v>147</v>
      </c>
      <c r="D29" s="170"/>
    </row>
    <row r="30" spans="1:4" x14ac:dyDescent="0.2">
      <c r="A30" s="174"/>
      <c r="B30" s="174"/>
      <c r="C30" s="174"/>
      <c r="D30" s="166" t="s">
        <v>22</v>
      </c>
    </row>
    <row r="31" spans="1:4" x14ac:dyDescent="0.2">
      <c r="A31" s="174"/>
      <c r="B31" s="174"/>
      <c r="C31" s="174"/>
      <c r="D31" s="166" t="s">
        <v>23</v>
      </c>
    </row>
    <row r="32" spans="1:4" x14ac:dyDescent="0.2">
      <c r="A32" s="174"/>
      <c r="B32" s="174"/>
      <c r="C32" s="174"/>
      <c r="D32" s="166" t="s">
        <v>24</v>
      </c>
    </row>
    <row r="33" spans="1:4" x14ac:dyDescent="0.2">
      <c r="A33" s="174"/>
      <c r="B33" s="174"/>
      <c r="C33" s="174"/>
      <c r="D33" s="166" t="s">
        <v>25</v>
      </c>
    </row>
    <row r="34" spans="1:4" x14ac:dyDescent="0.2">
      <c r="A34" s="174"/>
      <c r="B34" s="174"/>
      <c r="C34" s="174"/>
      <c r="D34" s="166" t="s">
        <v>806</v>
      </c>
    </row>
    <row r="35" spans="1:4" x14ac:dyDescent="0.2">
      <c r="A35" s="174"/>
      <c r="B35" s="174"/>
      <c r="C35" s="174"/>
      <c r="D35" s="166" t="s">
        <v>807</v>
      </c>
    </row>
    <row r="36" spans="1:4" x14ac:dyDescent="0.2">
      <c r="A36" s="174"/>
      <c r="B36" s="174"/>
      <c r="C36" s="174"/>
      <c r="D36" s="166" t="s">
        <v>808</v>
      </c>
    </row>
    <row r="37" spans="1:4" x14ac:dyDescent="0.2">
      <c r="A37" s="174"/>
      <c r="B37" s="174"/>
      <c r="C37" s="174"/>
      <c r="D37" s="172" t="s">
        <v>809</v>
      </c>
    </row>
    <row r="38" spans="1:4" x14ac:dyDescent="0.2">
      <c r="A38" s="174"/>
      <c r="B38" s="174"/>
      <c r="C38" s="174"/>
      <c r="D38" s="172" t="s">
        <v>810</v>
      </c>
    </row>
    <row r="39" spans="1:4" x14ac:dyDescent="0.2">
      <c r="A39" s="174"/>
      <c r="B39" s="174"/>
      <c r="C39" s="174"/>
      <c r="D39" s="172" t="s">
        <v>811</v>
      </c>
    </row>
    <row r="40" spans="1:4" x14ac:dyDescent="0.2">
      <c r="A40" s="174"/>
      <c r="B40" s="174"/>
      <c r="C40" s="174"/>
      <c r="D40" s="169" t="s">
        <v>812</v>
      </c>
    </row>
    <row r="41" spans="1:4" x14ac:dyDescent="0.2">
      <c r="A41" s="174"/>
      <c r="B41" s="174"/>
      <c r="C41" s="174"/>
      <c r="D41" s="169" t="s">
        <v>813</v>
      </c>
    </row>
    <row r="42" spans="1:4" x14ac:dyDescent="0.2">
      <c r="A42" s="174"/>
      <c r="B42" s="174"/>
      <c r="C42" s="174"/>
      <c r="D42" s="169" t="s">
        <v>814</v>
      </c>
    </row>
    <row r="43" spans="1:4" x14ac:dyDescent="0.2">
      <c r="A43" s="174"/>
      <c r="B43" s="174"/>
      <c r="C43" s="174"/>
      <c r="D43" s="169" t="s">
        <v>815</v>
      </c>
    </row>
    <row r="44" spans="1:4" x14ac:dyDescent="0.2">
      <c r="A44" s="174"/>
      <c r="B44" s="174"/>
      <c r="C44" s="174"/>
      <c r="D44" s="169" t="s">
        <v>816</v>
      </c>
    </row>
    <row r="45" spans="1:4" x14ac:dyDescent="0.2">
      <c r="A45" s="174"/>
      <c r="B45" s="174"/>
      <c r="C45" s="174"/>
      <c r="D45" s="169" t="s">
        <v>817</v>
      </c>
    </row>
    <row r="46" spans="1:4" x14ac:dyDescent="0.2">
      <c r="A46" s="174"/>
      <c r="B46" s="174"/>
      <c r="C46" s="174"/>
      <c r="D46" s="169" t="s">
        <v>229</v>
      </c>
    </row>
    <row r="47" spans="1:4" s="174" customFormat="1" ht="10.5" x14ac:dyDescent="0.15">
      <c r="D47" s="169" t="s">
        <v>818</v>
      </c>
    </row>
    <row r="48" spans="1:4" s="174" customFormat="1" ht="10.5" x14ac:dyDescent="0.15">
      <c r="D48" s="169" t="s">
        <v>819</v>
      </c>
    </row>
    <row r="49" spans="1:4" s="174" customFormat="1" ht="10.5" x14ac:dyDescent="0.15">
      <c r="D49" s="169" t="s">
        <v>232</v>
      </c>
    </row>
    <row r="50" spans="1:4" s="174" customFormat="1" ht="10.5" x14ac:dyDescent="0.15">
      <c r="D50" s="169" t="s">
        <v>233</v>
      </c>
    </row>
    <row r="51" spans="1:4" x14ac:dyDescent="0.2">
      <c r="A51" s="174"/>
      <c r="B51" s="174"/>
      <c r="C51" s="174"/>
      <c r="D51" s="171"/>
    </row>
    <row r="52" spans="1:4" ht="12" customHeight="1" x14ac:dyDescent="0.2">
      <c r="A52" s="174"/>
      <c r="B52" s="174"/>
      <c r="C52" s="174"/>
    </row>
    <row r="53" spans="1:4" ht="17.25" customHeight="1" x14ac:dyDescent="0.2">
      <c r="C53" s="165" t="s">
        <v>148</v>
      </c>
      <c r="D53" s="165"/>
    </row>
    <row r="54" spans="1:4" x14ac:dyDescent="0.2">
      <c r="C54" s="173" t="s">
        <v>26</v>
      </c>
      <c r="D54" s="173"/>
    </row>
    <row r="55" spans="1:4" x14ac:dyDescent="0.2">
      <c r="C55" s="174"/>
      <c r="D55" s="169" t="s">
        <v>27</v>
      </c>
    </row>
    <row r="56" spans="1:4" x14ac:dyDescent="0.2">
      <c r="C56" s="174"/>
      <c r="D56" s="169" t="s">
        <v>28</v>
      </c>
    </row>
    <row r="57" spans="1:4" x14ac:dyDescent="0.2">
      <c r="C57" s="174"/>
      <c r="D57" s="169" t="s">
        <v>29</v>
      </c>
    </row>
    <row r="58" spans="1:4" x14ac:dyDescent="0.2">
      <c r="C58" s="174"/>
      <c r="D58" s="169" t="s">
        <v>30</v>
      </c>
    </row>
    <row r="59" spans="1:4" x14ac:dyDescent="0.2">
      <c r="C59" s="173" t="s">
        <v>31</v>
      </c>
      <c r="D59" s="172"/>
    </row>
    <row r="60" spans="1:4" x14ac:dyDescent="0.2">
      <c r="C60" s="174"/>
      <c r="D60" s="172" t="s">
        <v>32</v>
      </c>
    </row>
    <row r="61" spans="1:4" x14ac:dyDescent="0.2">
      <c r="C61" s="174"/>
      <c r="D61" s="172" t="s">
        <v>33</v>
      </c>
    </row>
    <row r="62" spans="1:4" x14ac:dyDescent="0.2">
      <c r="C62" s="174"/>
      <c r="D62" s="171" t="s">
        <v>34</v>
      </c>
    </row>
    <row r="63" spans="1:4" x14ac:dyDescent="0.2">
      <c r="C63" s="165" t="s">
        <v>149</v>
      </c>
    </row>
    <row r="64" spans="1:4" x14ac:dyDescent="0.2">
      <c r="C64" s="174"/>
      <c r="D64" s="166" t="s">
        <v>35</v>
      </c>
    </row>
    <row r="65" spans="3:4" x14ac:dyDescent="0.2">
      <c r="C65" s="174"/>
      <c r="D65" s="166" t="s">
        <v>36</v>
      </c>
    </row>
    <row r="66" spans="3:4" x14ac:dyDescent="0.2">
      <c r="C66" s="165" t="s">
        <v>150</v>
      </c>
    </row>
    <row r="67" spans="3:4" x14ac:dyDescent="0.2">
      <c r="C67" s="174"/>
      <c r="D67" s="616" t="s">
        <v>37</v>
      </c>
    </row>
    <row r="68" spans="3:4" x14ac:dyDescent="0.2">
      <c r="C68" s="174"/>
      <c r="D68" s="607" t="s">
        <v>111</v>
      </c>
    </row>
    <row r="69" spans="3:4" x14ac:dyDescent="0.2">
      <c r="C69" s="174"/>
      <c r="D69" s="616" t="s">
        <v>110</v>
      </c>
    </row>
    <row r="70" spans="3:4" x14ac:dyDescent="0.2">
      <c r="C70" s="174"/>
      <c r="D70" s="616" t="s">
        <v>272</v>
      </c>
    </row>
    <row r="71" spans="3:4" x14ac:dyDescent="0.2">
      <c r="C71" s="174"/>
      <c r="D71" s="617" t="s">
        <v>175</v>
      </c>
    </row>
    <row r="72" spans="3:4" x14ac:dyDescent="0.2">
      <c r="C72" s="174"/>
      <c r="D72" s="616" t="s">
        <v>176</v>
      </c>
    </row>
    <row r="73" spans="3:4" x14ac:dyDescent="0.2">
      <c r="C73" s="174"/>
      <c r="D73" s="617" t="s">
        <v>633</v>
      </c>
    </row>
    <row r="74" spans="3:4" x14ac:dyDescent="0.2">
      <c r="C74" s="174"/>
      <c r="D74" s="166"/>
    </row>
    <row r="75" spans="3:4" x14ac:dyDescent="0.2">
      <c r="C75" s="174"/>
      <c r="D75" s="166"/>
    </row>
    <row r="76" spans="3:4" x14ac:dyDescent="0.2">
      <c r="C76" s="165" t="s">
        <v>151</v>
      </c>
    </row>
    <row r="77" spans="3:4" x14ac:dyDescent="0.2">
      <c r="C77" s="174"/>
      <c r="D77" s="618" t="s">
        <v>38</v>
      </c>
    </row>
    <row r="78" spans="3:4" x14ac:dyDescent="0.2">
      <c r="C78" s="174"/>
      <c r="D78" s="618" t="s">
        <v>39</v>
      </c>
    </row>
    <row r="79" spans="3:4" x14ac:dyDescent="0.2">
      <c r="C79" s="174"/>
      <c r="D79" s="172"/>
    </row>
  </sheetData>
  <phoneticPr fontId="0" type="noConversion"/>
  <hyperlinks>
    <hyperlink ref="D30" location="'EMP-TRA-PEN-CCAF'!B2" display="NUMERO DE EMPRESAS AFILIADAS A  C.C.A.F."/>
    <hyperlink ref="D31" location="'EMP-TRA-PEN-CCAF'!B13" display="NUMERO DE TRABAJADORES AFILIADOS  A  C.C.A.F."/>
    <hyperlink ref="D32" location="'EMP-TRA-PEN-CCAF'!B24" display="NUMERO DE PENSIONADOS AFILIADOS A C.C.A.F."/>
    <hyperlink ref="D33" location="'EMP-TRA-PEN-CCAF'!B35" display="NUMERO TOTAL DE AFILIADOS A C.C.A.F."/>
    <hyperlink ref="D60" location="'INI-MAT'!B2" display="N° DE SUBSIDIOS INICIADOS SISTEMA DE SUBSIDIOS MATERNALES "/>
    <hyperlink ref="D61" location="'DIAS-MAT'!A1" display="NUMERO DE DIAS PAGADOS POR EL SISTEMA MATERNAL"/>
    <hyperlink ref="D62" location="'GASTO-MAT'!A1" display="GASTO EN SUBSIDIOS MATERNALES PAGADOS POR EL F.U.P.F."/>
    <hyperlink ref="D64" location="NºAFAM!A1" display="NUMERO  DE ASIGNACIONES FAMILIARES  PAGADAS,SEGÚN INSTITUCIONES"/>
    <hyperlink ref="D65" location="'GASTO-AFAM'!A1" display="GASTO EN ASIGNACIONES FAMILIARES  PAGADAS ,SEGÚN INSTITUCIONES"/>
    <hyperlink ref="D67" location="SUF!A1" display="SUBSIDIOS FAMILIARES EMITIDOS,  BENEFICIARIOS, MONTO Y CAUSANTES POR TIPO"/>
    <hyperlink ref="D77" location="CESANTIA!A1" display="NUMERO DE SUBSIDIOS DE CESANTIA PAGADOS POR F.U.P.F"/>
    <hyperlink ref="D78" location="CESANTIA!A20" display="MONTO PAGADO EN SUBSIDIOS DE CESANTIA PAGADOS POR EL F.U.P.F"/>
    <hyperlink ref="D6" location="NÚMERO_DE_ENTIDADES_EMPLEADORAS_COTIZANTES" display="NÚMERO DE ENTIDADES EMPLEADORAS COTIZANTES"/>
    <hyperlink ref="D7" location="NÚMERO_DE_TRABAJADORES_POR_LOS_QUE_SE_COTIZÓ" display="NÚMERO DE TRABAJADORES POR LOS QUE SE COTIZÓ "/>
    <hyperlink ref="D8" location="REMUNERACIÓN_IMPONIBLE_DE_LOS_TRABAJADORES_POR_LOS_QUE_SE_COTIZÓ_A" display="REMUNERACIÓN IMPONIBLE DE LOS TRABAJADORES POR LOS QUE SE COTIZÓ A "/>
    <hyperlink ref="D18" location="NÚMERO_DE_SUBSIDIOS_INICIADOS_POR_ACCIDENTES_DEL_TRABAJO" display="NÚMERO DE SUBSIDIOS INICIADOS POR ACCIDENTES DEL TRABAJO,"/>
    <hyperlink ref="D19" location="NÚMERO_DE_DÍAS_DE_SUBSIDIOS_PAGADOS_POR_ACCIDENTES_DEL_TRABAJO" display="NÚMERO DE DÍAS DE SUBSIDIOS PAGADOS POR ACCIDENTES DEL TRABAJO,"/>
    <hyperlink ref="D20" location="MONTO_TOTAL_DE_SUBSIDIOS_PAGADOS_POR_ACCIDENTES_DEL_TRABAJO" display="MONTO TOTAL DE SUBSIDIOS PAGADOS POR ACCIDENTES DEL TRABAJO,"/>
    <hyperlink ref="D24" location="MONTOS_TOTALES_DE_PENSIONES_DE_LA_LEY_N_16.744" display="MONTOS TOTALES DE PENSIONES DE LA LEY N°16.744 "/>
    <hyperlink ref="D27" location="NÚMERO_DE_INDEMNIZACIONES_POR_ACCIDENTES_DEL_TRABAJO" display="NÚMERO DE INDEMNIZACIONES POR ACCIDENTES DEL TRABAJO "/>
    <hyperlink ref="D28" location="MONTO_DE_INDEMNIZACIONES_POR_ACCIDENTES_DEL_TRABAJO" display="MONTO DE INDEMNIZACIONES POR ACCIDENTES DEL TRABAJO "/>
    <hyperlink ref="D68" location="SUF!B15" display="NUMERO DE CAUSANTES DE SUBSIDIO FAMILIAR, POR REGIONES"/>
    <hyperlink ref="D69" location="SUF!B36" display="NUMERO DE SUF, SEGÚN TIPO DE SUBSIDIO Y REGIONES"/>
    <hyperlink ref="D13" location="NUMERO_DE_ACCIDENTES__SEGÚN_TIPO_DE_ACCIDENTE_Y_MUTUAL" display="NUMERO DE ACCIDENTES, SEGÚN TIPO DE ACCIDENTE Y MUTUAL"/>
    <hyperlink ref="D15" location="NUMERO_DE_DIAS_PERDIDOS__POR_ACCIDENTES_DEL_TRABAJO_Y_DE_TRAYECTO__SEGÚN_TIPO_DE_ACCIDENTE_Y_MUTUAL" display="NUMERO DE DIAS PERDIDOS, POR ACC. DEL TRAB. Y DE TRAYECTO, SEGÚN TIPO DE ACC. Y MUT."/>
    <hyperlink ref="D10" location="'EMP-TRA-REM'!A16" display="NUMERO DE TRABAJADORES PROTEGIDOS POR EL SEGURO DE LA LEY 16.744."/>
    <hyperlink ref="D9" location="'EMP-TRA-REM'!A2" display="NUMERO DE EMPRESAS ADHERENTES DE LA LEY 16.744."/>
    <hyperlink ref="D56" location="NUMERO_DE_SUBSIDIOS_INICIADOS_DE_ORIGEN_COMUN_PAGADOS_POR_LAS_C.C.A.F." display="NUMERO DE SUBSIDIOS INICIADOS DE ORIGEN COMUN PAGADOS POR LAS C.C.A.F."/>
    <hyperlink ref="D57" location="NUMERO_DE_DIAS_PAGADOS_EN_SUBSIDIOS_DE_ORIGEN_COMUN__POR_LAS_C.C.A.F." display="NUMERO DE DIAS PAGADOS EN SUBSIDIOS DE ORIGEN COMUN, POR LAS C.C.A.F."/>
    <hyperlink ref="D58" location="MONTO_PAGADO_EN_SUBSIDIOS_DE_ORIGEN_COMUN__POR_LAS_C.C.A.F." display="MONTO PAGADO EN SUBSIDIOS DE ORIGEN COMUN, POR LAS C.C.A.F."/>
    <hyperlink ref="D25" location="MONTOS_TOTALES_DE__PENSIONES_VIGENTES_DE_LA_LEY_N_16.744_SEGÚN_TIPO_DE_PENSION" display="MONTOS TOTALES DE PENSIONES DE LA LEY N°16.745 SEGUN TIPO DE PENSION"/>
    <hyperlink ref="D23" location="AÑO_2008" display="NUMERO DE PENSIONES VIGENTES DE LA LEY N°16.744 SEGÚN TIPO DE PENSION"/>
    <hyperlink ref="D22" location="'N°PENS AT'!A1" display="NUMERO DE PENSIONES VIGENTES DE LA LEY N°16.744 POR ACC. DEL TRAB. Y ENF. PROFES."/>
    <hyperlink ref="D71" location="SDM!B2" display="NUMERO DE SUBSIDIOS POR DISCAPACIDAD MENTAL, SEGÚN REGIONES"/>
    <hyperlink ref="D55" location="NUMERO_DE_TRABAJADORES_COTIZANTES_AL_REGIMEN_SIL__POR_C.C.A.F." display="NUMERO DE TRABAJADORES COTIZANTES AL REGIMEN SIL, POR C.C.A.F."/>
    <hyperlink ref="D14" location="'ACC por SEXO'!A1" display="NUMERO DE ACCIDENTES Y DE ENFERMEDADES PROFESIONALES POR SEXO"/>
    <hyperlink ref="D16" location="'DIAS PERD por SEXO'!A1" display="NUMERO DE DIAS PERDIDOS POR SEXO"/>
    <hyperlink ref="D11" location="'TRAB PROT Y EMP '!B29" display="NÚMERO  DE TRABAJADORES PROTEGIDOS POR EL SEGURO DE LA LEY N° 16.744, SEGÚN SEXO"/>
    <hyperlink ref="D34" location="NÚMERO_TOTAL_DE_TRABAJADORES_AFILIADOS__A__C.C.A.F._POR_SEXO" display="NUMERO DE TRABAJADORES  AFILIADOS A LAS CCAF POR SEXO"/>
    <hyperlink ref="D37" location="'PENS-CCAF-SEXO'!A1" display="NUMERO DE PENSIONADOS AFILIADOS A LAS CCAF POR SEXO"/>
    <hyperlink ref="D35" location="'TRAB-CCAF-SEXO'!A13" display=" NÚMERO DE TRABAJADORES HOMBRES AFILIADOS  A  C.C.A.F."/>
    <hyperlink ref="D36" location="'TRAB-CCAF-SEXO'!A24" display=" NÚMERO DE TRABAJADORAS MUJERES AFILIADAS  A  C.C.A.F."/>
    <hyperlink ref="D38" location="'PENS-CCAF-SEXO'!A13" display="NÚMERO DE PENSIONADOS HOMBRES AFILIADOS  A  C.C.A.F."/>
    <hyperlink ref="D39" location="'PENS-CCAF-SEXO'!A24" display=" NÚMERO DE PENSIONADAS MUJERES AFILIADAS  A  C.C.A.F."/>
    <hyperlink ref="D40" location="'TASAS-INTERES'!A6" display="TASAS DE INTERES PARA OPERACIONES INFERIORES A 200 U.F,, SEGÚN PLAZOS Y C.C.A.F. (A 24 MESES)"/>
    <hyperlink ref="D41" location="'TASAS-INTERES'!A17" display="TASAS DE INTERES PARA OPERACIONES INFERIORES A 200 U.F,, SEGÚN PLAZOS Y C.C.A.F. (A 36 MESES)"/>
    <hyperlink ref="D42" location="'TASAS-INTERES'!A27" display="TASAS DE INTERES PARA OPERACIONES INFERIORES A 200 U.F,, SEGÚN PLAZOS Y C.C.A.F. (A 60 MESES)"/>
    <hyperlink ref="D43" location="N°CREDITOS!B3" display="NUMERO TOTAL DE CREDITOS DE CONSUMO OTORGADOS POR EL SISTEMA C.C.A.F."/>
    <hyperlink ref="D44" location="N°CREDITOS!B15" display="NUMERO DE PRESTAMOS OTORGADOS POR EL SISTEMA C.C.A.F. A AFILIADOS TRABAJADORES"/>
    <hyperlink ref="D45" location="N°CREDITOS!B27" display="NUMERO DE PRESTAMOS OTORGADOS POR EL SISTEMA C.C.A.F. A AFILIADOS PENSIONADOS"/>
    <hyperlink ref="D46" location="N°CREDITOS!B40" display="NUMERO DE CREDITOS HIPOTECARIOS OTORGADOS POR EL SISTEMA CCAF "/>
    <hyperlink ref="D47" location="'MONTO CREDITOS'!B3" display="MONTO TOTAL DE CREDITOS DE CONSUMO OTORGADOS POR EL SISTEMA C.C.A.F."/>
    <hyperlink ref="D48" location="'MONTO CREDITOS'!B15" display="MONTO  DE PRESTAMOS OTORGADOS POR EL SISTEMA C.C.A.F. A AFILIADOS TRABAJADORES"/>
    <hyperlink ref="D49" location="'MONTO CREDITOS'!B27" display="MONTO DE PRESTAMOS OTORGADOS POR EL SISTEMA C.C.A.F. A AFILIADOS PENSIONADOS"/>
    <hyperlink ref="D50" location="'MONTO CREDITOS'!B40" display="MONTO DE CREDITOS HIPOTECARIOS OTORGADOS POR EL SISTEMA CCAF "/>
    <hyperlink ref="D70" location="'SUF COMU'!B2" display="TOTAL DE CAUSANTES DE SUBSIDIO UNICO FAMILIAR EMITIDOS A PAGO, POR COMUNA"/>
    <hyperlink ref="D72" location="SDM!B22" display="MONTO EMITIDO EN SUBSIDIOS POR DISCAPACIDAD MENTAL, SEGÚN REGIONES"/>
    <hyperlink ref="D73" location="'BODAS DE ORO'!A1" display="NUMERO Y MONTO DE BONOS POR BODAS DE ORO EMITIDOS A PAGO "/>
  </hyperlinks>
  <printOptions horizontalCentered="1"/>
  <pageMargins left="0.19685039370078741" right="0.19685039370078741" top="0.19685039370078741" bottom="0.19685039370078741" header="0" footer="0"/>
  <pageSetup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2:O59"/>
  <sheetViews>
    <sheetView topLeftCell="B28" workbookViewId="0">
      <selection activeCell="B29" sqref="B29:O29"/>
    </sheetView>
  </sheetViews>
  <sheetFormatPr baseColWidth="10" defaultColWidth="5" defaultRowHeight="12.75" x14ac:dyDescent="0.2"/>
  <cols>
    <col min="1" max="1" width="5" style="177" customWidth="1"/>
    <col min="2" max="2" width="29.28515625" style="177" customWidth="1"/>
    <col min="3" max="3" width="7.5703125" style="177" bestFit="1" customWidth="1"/>
    <col min="4" max="4" width="9.140625" style="177" bestFit="1" customWidth="1"/>
    <col min="5" max="7" width="7.5703125" style="177" bestFit="1" customWidth="1"/>
    <col min="8" max="8" width="8.7109375" style="177" bestFit="1" customWidth="1"/>
    <col min="9" max="9" width="7.5703125" style="177" bestFit="1" customWidth="1"/>
    <col min="10" max="10" width="8" style="177" bestFit="1" customWidth="1"/>
    <col min="11" max="11" width="11.85546875" style="177" customWidth="1"/>
    <col min="12" max="12" width="9.28515625" style="177" bestFit="1" customWidth="1"/>
    <col min="13" max="13" width="12.140625" style="177" bestFit="1" customWidth="1"/>
    <col min="14" max="14" width="11.28515625" style="177" customWidth="1"/>
    <col min="15" max="15" width="13.42578125" style="177" bestFit="1" customWidth="1"/>
    <col min="16" max="16384" width="5" style="177"/>
  </cols>
  <sheetData>
    <row r="2" spans="2:15" ht="15.75" x14ac:dyDescent="0.25">
      <c r="B2" s="666" t="s">
        <v>59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</row>
    <row r="3" spans="2:15" ht="15.75" x14ac:dyDescent="0.25">
      <c r="B3" s="666" t="s">
        <v>60</v>
      </c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</row>
    <row r="4" spans="2:15" ht="15.75" x14ac:dyDescent="0.25">
      <c r="B4" s="666" t="s">
        <v>268</v>
      </c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</row>
    <row r="5" spans="2:15" x14ac:dyDescent="0.2">
      <c r="B5" s="178" t="s">
        <v>9</v>
      </c>
      <c r="C5" s="178"/>
      <c r="D5" s="179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2:15" ht="27" customHeight="1" x14ac:dyDescent="0.2">
      <c r="B6" s="424"/>
      <c r="C6" s="425" t="s">
        <v>0</v>
      </c>
      <c r="D6" s="425" t="s">
        <v>1</v>
      </c>
      <c r="E6" s="425" t="s">
        <v>2</v>
      </c>
      <c r="F6" s="425" t="s">
        <v>3</v>
      </c>
      <c r="G6" s="425" t="s">
        <v>4</v>
      </c>
      <c r="H6" s="425" t="s">
        <v>10</v>
      </c>
      <c r="I6" s="425" t="s">
        <v>5</v>
      </c>
      <c r="J6" s="425" t="s">
        <v>6</v>
      </c>
      <c r="K6" s="425" t="s">
        <v>7</v>
      </c>
      <c r="L6" s="425" t="s">
        <v>8</v>
      </c>
      <c r="M6" s="425" t="s">
        <v>11</v>
      </c>
      <c r="N6" s="425" t="s">
        <v>12</v>
      </c>
      <c r="O6" s="425" t="s">
        <v>40</v>
      </c>
    </row>
    <row r="7" spans="2:15" x14ac:dyDescent="0.2">
      <c r="B7" s="466" t="s">
        <v>41</v>
      </c>
      <c r="C7" s="465">
        <f t="shared" ref="C7" si="0">+C8+C9+C10</f>
        <v>56</v>
      </c>
      <c r="D7" s="465">
        <f t="shared" ref="D7:O7" si="1">+D8+D9+D10</f>
        <v>85</v>
      </c>
      <c r="E7" s="465">
        <f t="shared" si="1"/>
        <v>73</v>
      </c>
      <c r="F7" s="465">
        <f t="shared" si="1"/>
        <v>101</v>
      </c>
      <c r="G7" s="465">
        <f t="shared" si="1"/>
        <v>77</v>
      </c>
      <c r="H7" s="465">
        <f t="shared" si="1"/>
        <v>88</v>
      </c>
      <c r="I7" s="465">
        <f t="shared" si="1"/>
        <v>40</v>
      </c>
      <c r="J7" s="465">
        <f t="shared" si="1"/>
        <v>81</v>
      </c>
      <c r="K7" s="465">
        <f t="shared" si="1"/>
        <v>43</v>
      </c>
      <c r="L7" s="465">
        <f t="shared" si="1"/>
        <v>101</v>
      </c>
      <c r="M7" s="465">
        <f t="shared" si="1"/>
        <v>123</v>
      </c>
      <c r="N7" s="465">
        <f t="shared" si="1"/>
        <v>134</v>
      </c>
      <c r="O7" s="465">
        <f t="shared" si="1"/>
        <v>1002</v>
      </c>
    </row>
    <row r="8" spans="2:15" ht="16.5" customHeight="1" x14ac:dyDescent="0.2">
      <c r="B8" s="428" t="s">
        <v>207</v>
      </c>
      <c r="C8" s="467">
        <v>48</v>
      </c>
      <c r="D8" s="467">
        <v>67</v>
      </c>
      <c r="E8" s="467">
        <v>48</v>
      </c>
      <c r="F8" s="467">
        <v>72</v>
      </c>
      <c r="G8" s="467">
        <v>60</v>
      </c>
      <c r="H8" s="467">
        <v>77</v>
      </c>
      <c r="I8" s="467">
        <v>35</v>
      </c>
      <c r="J8" s="467">
        <v>65</v>
      </c>
      <c r="K8" s="467">
        <v>25</v>
      </c>
      <c r="L8" s="467">
        <v>80</v>
      </c>
      <c r="M8" s="467">
        <v>103</v>
      </c>
      <c r="N8" s="467">
        <v>117</v>
      </c>
      <c r="O8" s="467">
        <f>SUM(C8:N8)</f>
        <v>797</v>
      </c>
    </row>
    <row r="9" spans="2:15" x14ac:dyDescent="0.2">
      <c r="B9" s="419" t="s">
        <v>55</v>
      </c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>
        <f t="shared" ref="O9:O24" si="2">SUM(C9:N9)</f>
        <v>0</v>
      </c>
    </row>
    <row r="10" spans="2:15" x14ac:dyDescent="0.2">
      <c r="B10" s="420" t="s">
        <v>56</v>
      </c>
      <c r="C10" s="468">
        <v>8</v>
      </c>
      <c r="D10" s="468">
        <v>18</v>
      </c>
      <c r="E10" s="468">
        <v>25</v>
      </c>
      <c r="F10" s="468">
        <v>29</v>
      </c>
      <c r="G10" s="468">
        <v>17</v>
      </c>
      <c r="H10" s="468">
        <v>11</v>
      </c>
      <c r="I10" s="468">
        <v>5</v>
      </c>
      <c r="J10" s="468">
        <v>16</v>
      </c>
      <c r="K10" s="468">
        <v>18</v>
      </c>
      <c r="L10" s="468">
        <v>21</v>
      </c>
      <c r="M10" s="468">
        <v>20</v>
      </c>
      <c r="N10" s="468">
        <v>17</v>
      </c>
      <c r="O10" s="468">
        <f t="shared" si="2"/>
        <v>205</v>
      </c>
    </row>
    <row r="11" spans="2:15" ht="15.75" customHeight="1" x14ac:dyDescent="0.2">
      <c r="B11" s="462" t="s">
        <v>42</v>
      </c>
      <c r="C11" s="463">
        <f>SUM(C12:C14)</f>
        <v>113</v>
      </c>
      <c r="D11" s="463">
        <f>SUM(D12:D14)</f>
        <v>12</v>
      </c>
      <c r="E11" s="463">
        <f>SUM(E12:E14)</f>
        <v>77</v>
      </c>
      <c r="F11" s="463">
        <f t="shared" ref="F11:N11" si="3">+F12+F13+F14</f>
        <v>39</v>
      </c>
      <c r="G11" s="463">
        <f t="shared" si="3"/>
        <v>92</v>
      </c>
      <c r="H11" s="463">
        <f t="shared" si="3"/>
        <v>94</v>
      </c>
      <c r="I11" s="463">
        <f t="shared" si="3"/>
        <v>114</v>
      </c>
      <c r="J11" s="463">
        <f t="shared" si="3"/>
        <v>113</v>
      </c>
      <c r="K11" s="463">
        <f t="shared" si="3"/>
        <v>84</v>
      </c>
      <c r="L11" s="463">
        <f t="shared" si="3"/>
        <v>116</v>
      </c>
      <c r="M11" s="463">
        <f t="shared" ref="M11" si="4">+M12+M13+M14</f>
        <v>106</v>
      </c>
      <c r="N11" s="463">
        <f t="shared" si="3"/>
        <v>70</v>
      </c>
      <c r="O11" s="463">
        <f t="shared" si="2"/>
        <v>1030</v>
      </c>
    </row>
    <row r="12" spans="2:15" ht="18.75" customHeight="1" x14ac:dyDescent="0.2">
      <c r="B12" s="428" t="s">
        <v>54</v>
      </c>
      <c r="C12" s="467">
        <v>72</v>
      </c>
      <c r="D12" s="467">
        <v>8</v>
      </c>
      <c r="E12" s="467">
        <v>56</v>
      </c>
      <c r="F12" s="467">
        <v>27</v>
      </c>
      <c r="G12" s="467">
        <v>62</v>
      </c>
      <c r="H12" s="467">
        <v>68</v>
      </c>
      <c r="I12" s="467">
        <v>77</v>
      </c>
      <c r="J12" s="467">
        <v>80</v>
      </c>
      <c r="K12" s="467">
        <v>56</v>
      </c>
      <c r="L12" s="467">
        <v>78</v>
      </c>
      <c r="M12" s="467">
        <v>73</v>
      </c>
      <c r="N12" s="467">
        <v>48</v>
      </c>
      <c r="O12" s="467">
        <f t="shared" si="2"/>
        <v>705</v>
      </c>
    </row>
    <row r="13" spans="2:15" x14ac:dyDescent="0.2">
      <c r="B13" s="419" t="s">
        <v>55</v>
      </c>
      <c r="C13" s="467">
        <v>16</v>
      </c>
      <c r="D13" s="467">
        <v>3</v>
      </c>
      <c r="E13" s="467">
        <v>11</v>
      </c>
      <c r="F13" s="467">
        <v>8</v>
      </c>
      <c r="G13" s="467">
        <v>10</v>
      </c>
      <c r="H13" s="467">
        <v>2</v>
      </c>
      <c r="I13" s="467">
        <v>16</v>
      </c>
      <c r="J13" s="467">
        <v>13</v>
      </c>
      <c r="K13" s="467">
        <v>12</v>
      </c>
      <c r="L13" s="467">
        <v>17</v>
      </c>
      <c r="M13" s="467">
        <v>12</v>
      </c>
      <c r="N13" s="467">
        <v>6</v>
      </c>
      <c r="O13" s="467">
        <f t="shared" si="2"/>
        <v>126</v>
      </c>
    </row>
    <row r="14" spans="2:15" x14ac:dyDescent="0.2">
      <c r="B14" s="420" t="s">
        <v>56</v>
      </c>
      <c r="C14" s="468">
        <v>25</v>
      </c>
      <c r="D14" s="468">
        <v>1</v>
      </c>
      <c r="E14" s="468">
        <v>10</v>
      </c>
      <c r="F14" s="468">
        <v>4</v>
      </c>
      <c r="G14" s="468">
        <v>20</v>
      </c>
      <c r="H14" s="468">
        <v>24</v>
      </c>
      <c r="I14" s="468">
        <v>21</v>
      </c>
      <c r="J14" s="468">
        <v>20</v>
      </c>
      <c r="K14" s="468">
        <v>16</v>
      </c>
      <c r="L14" s="468">
        <v>21</v>
      </c>
      <c r="M14" s="468">
        <v>21</v>
      </c>
      <c r="N14" s="468">
        <v>16</v>
      </c>
      <c r="O14" s="468">
        <f t="shared" si="2"/>
        <v>199</v>
      </c>
    </row>
    <row r="15" spans="2:15" x14ac:dyDescent="0.2">
      <c r="B15" s="462" t="s">
        <v>43</v>
      </c>
      <c r="C15" s="463">
        <f>SUM(C16:C18)</f>
        <v>10</v>
      </c>
      <c r="D15" s="463">
        <f>SUM(D16:D18)</f>
        <v>21</v>
      </c>
      <c r="E15" s="463">
        <f>SUM(E16:E18)</f>
        <v>16</v>
      </c>
      <c r="F15" s="463">
        <f t="shared" ref="F15:N15" si="5">+F16+F17+F18</f>
        <v>28</v>
      </c>
      <c r="G15" s="463">
        <f t="shared" si="5"/>
        <v>16</v>
      </c>
      <c r="H15" s="463">
        <f t="shared" si="5"/>
        <v>34</v>
      </c>
      <c r="I15" s="463">
        <f t="shared" si="5"/>
        <v>25</v>
      </c>
      <c r="J15" s="463">
        <f t="shared" si="5"/>
        <v>11</v>
      </c>
      <c r="K15" s="463">
        <f t="shared" si="5"/>
        <v>29</v>
      </c>
      <c r="L15" s="463">
        <f t="shared" si="5"/>
        <v>14</v>
      </c>
      <c r="M15" s="463">
        <f t="shared" si="5"/>
        <v>11</v>
      </c>
      <c r="N15" s="463">
        <f t="shared" si="5"/>
        <v>13</v>
      </c>
      <c r="O15" s="463">
        <f t="shared" si="2"/>
        <v>228</v>
      </c>
    </row>
    <row r="16" spans="2:15" ht="16.5" customHeight="1" x14ac:dyDescent="0.2">
      <c r="B16" s="428" t="s">
        <v>188</v>
      </c>
      <c r="C16" s="467">
        <v>7</v>
      </c>
      <c r="D16" s="467">
        <v>13</v>
      </c>
      <c r="E16" s="467">
        <v>12</v>
      </c>
      <c r="F16" s="467">
        <v>16</v>
      </c>
      <c r="G16" s="467">
        <v>10</v>
      </c>
      <c r="H16" s="467">
        <v>28</v>
      </c>
      <c r="I16" s="467">
        <v>21</v>
      </c>
      <c r="J16" s="467">
        <v>6</v>
      </c>
      <c r="K16" s="467">
        <v>15</v>
      </c>
      <c r="L16" s="467">
        <v>11</v>
      </c>
      <c r="M16" s="467">
        <v>7</v>
      </c>
      <c r="N16" s="467">
        <v>4</v>
      </c>
      <c r="O16" s="467">
        <f t="shared" si="2"/>
        <v>150</v>
      </c>
    </row>
    <row r="17" spans="2:15" x14ac:dyDescent="0.2">
      <c r="B17" s="419" t="s">
        <v>55</v>
      </c>
      <c r="C17" s="467">
        <v>1</v>
      </c>
      <c r="D17" s="467">
        <v>3</v>
      </c>
      <c r="E17" s="467">
        <v>0</v>
      </c>
      <c r="F17" s="467">
        <v>6</v>
      </c>
      <c r="G17" s="467">
        <v>0</v>
      </c>
      <c r="H17" s="467">
        <v>3</v>
      </c>
      <c r="I17" s="467">
        <v>2</v>
      </c>
      <c r="J17" s="467">
        <v>3</v>
      </c>
      <c r="K17" s="467">
        <v>1</v>
      </c>
      <c r="L17" s="467">
        <v>1</v>
      </c>
      <c r="M17" s="467">
        <v>1</v>
      </c>
      <c r="N17" s="467">
        <v>1</v>
      </c>
      <c r="O17" s="467">
        <f t="shared" si="2"/>
        <v>22</v>
      </c>
    </row>
    <row r="18" spans="2:15" x14ac:dyDescent="0.2">
      <c r="B18" s="420" t="s">
        <v>56</v>
      </c>
      <c r="C18" s="468">
        <v>2</v>
      </c>
      <c r="D18" s="468">
        <v>5</v>
      </c>
      <c r="E18" s="468">
        <v>4</v>
      </c>
      <c r="F18" s="468">
        <v>6</v>
      </c>
      <c r="G18" s="468">
        <v>6</v>
      </c>
      <c r="H18" s="468">
        <v>3</v>
      </c>
      <c r="I18" s="468">
        <v>2</v>
      </c>
      <c r="J18" s="468">
        <v>2</v>
      </c>
      <c r="K18" s="468">
        <v>13</v>
      </c>
      <c r="L18" s="468">
        <v>2</v>
      </c>
      <c r="M18" s="468">
        <v>3</v>
      </c>
      <c r="N18" s="468">
        <v>8</v>
      </c>
      <c r="O18" s="468">
        <f t="shared" si="2"/>
        <v>56</v>
      </c>
    </row>
    <row r="19" spans="2:15" ht="21.75" customHeight="1" x14ac:dyDescent="0.2">
      <c r="B19" s="422" t="s">
        <v>44</v>
      </c>
      <c r="C19" s="471">
        <f t="shared" ref="C19" si="6">+C20+C21+C22</f>
        <v>179</v>
      </c>
      <c r="D19" s="471">
        <f t="shared" ref="D19:N19" si="7">+D20+D21+D22</f>
        <v>118</v>
      </c>
      <c r="E19" s="471">
        <f t="shared" si="7"/>
        <v>166</v>
      </c>
      <c r="F19" s="471">
        <f t="shared" si="7"/>
        <v>168</v>
      </c>
      <c r="G19" s="471">
        <f t="shared" si="7"/>
        <v>185</v>
      </c>
      <c r="H19" s="471">
        <f t="shared" si="7"/>
        <v>216</v>
      </c>
      <c r="I19" s="471">
        <f t="shared" si="7"/>
        <v>179</v>
      </c>
      <c r="J19" s="471">
        <f t="shared" si="7"/>
        <v>205</v>
      </c>
      <c r="K19" s="471">
        <f t="shared" si="7"/>
        <v>156</v>
      </c>
      <c r="L19" s="471">
        <f t="shared" si="7"/>
        <v>231</v>
      </c>
      <c r="M19" s="471">
        <f t="shared" si="7"/>
        <v>240</v>
      </c>
      <c r="N19" s="471">
        <f t="shared" si="7"/>
        <v>217</v>
      </c>
      <c r="O19" s="471">
        <f t="shared" si="2"/>
        <v>2260</v>
      </c>
    </row>
    <row r="20" spans="2:15" ht="18.75" customHeight="1" x14ac:dyDescent="0.2">
      <c r="B20" s="430" t="s">
        <v>54</v>
      </c>
      <c r="C20" s="469">
        <f t="shared" ref="C20" si="8">+C16+C12+C8</f>
        <v>127</v>
      </c>
      <c r="D20" s="469">
        <f t="shared" ref="D20:N20" si="9">+D16+D12+D8</f>
        <v>88</v>
      </c>
      <c r="E20" s="469">
        <f t="shared" ref="E20:I22" si="10">+E16+E12+E8</f>
        <v>116</v>
      </c>
      <c r="F20" s="469">
        <f t="shared" si="10"/>
        <v>115</v>
      </c>
      <c r="G20" s="469">
        <f t="shared" si="10"/>
        <v>132</v>
      </c>
      <c r="H20" s="469">
        <f t="shared" si="10"/>
        <v>173</v>
      </c>
      <c r="I20" s="469">
        <f t="shared" si="10"/>
        <v>133</v>
      </c>
      <c r="J20" s="469">
        <f t="shared" si="9"/>
        <v>151</v>
      </c>
      <c r="K20" s="469">
        <v>96</v>
      </c>
      <c r="L20" s="469">
        <f t="shared" si="9"/>
        <v>169</v>
      </c>
      <c r="M20" s="469">
        <f t="shared" si="9"/>
        <v>183</v>
      </c>
      <c r="N20" s="469">
        <f t="shared" si="9"/>
        <v>169</v>
      </c>
      <c r="O20" s="469">
        <f t="shared" si="2"/>
        <v>1652</v>
      </c>
    </row>
    <row r="21" spans="2:15" x14ac:dyDescent="0.2">
      <c r="B21" s="430" t="s">
        <v>55</v>
      </c>
      <c r="C21" s="469">
        <f t="shared" ref="C21" si="11">+C17+C13+C9</f>
        <v>17</v>
      </c>
      <c r="D21" s="469">
        <f t="shared" ref="D21:N21" si="12">+D17+D13+D9</f>
        <v>6</v>
      </c>
      <c r="E21" s="469">
        <f t="shared" si="10"/>
        <v>11</v>
      </c>
      <c r="F21" s="469">
        <f t="shared" si="10"/>
        <v>14</v>
      </c>
      <c r="G21" s="469">
        <f t="shared" si="10"/>
        <v>10</v>
      </c>
      <c r="H21" s="469">
        <f t="shared" si="10"/>
        <v>5</v>
      </c>
      <c r="I21" s="469">
        <f t="shared" si="10"/>
        <v>18</v>
      </c>
      <c r="J21" s="469">
        <f t="shared" si="12"/>
        <v>16</v>
      </c>
      <c r="K21" s="469">
        <v>13</v>
      </c>
      <c r="L21" s="469">
        <f t="shared" si="12"/>
        <v>18</v>
      </c>
      <c r="M21" s="469">
        <f t="shared" si="12"/>
        <v>13</v>
      </c>
      <c r="N21" s="469">
        <f t="shared" si="12"/>
        <v>7</v>
      </c>
      <c r="O21" s="469">
        <f t="shared" si="2"/>
        <v>148</v>
      </c>
    </row>
    <row r="22" spans="2:15" x14ac:dyDescent="0.2">
      <c r="B22" s="430" t="s">
        <v>56</v>
      </c>
      <c r="C22" s="470">
        <f t="shared" ref="C22" si="13">+C18+C14+C10</f>
        <v>35</v>
      </c>
      <c r="D22" s="470">
        <f t="shared" ref="D22:N22" si="14">+D18+D14+D10</f>
        <v>24</v>
      </c>
      <c r="E22" s="470">
        <f t="shared" si="10"/>
        <v>39</v>
      </c>
      <c r="F22" s="470">
        <f t="shared" si="10"/>
        <v>39</v>
      </c>
      <c r="G22" s="470">
        <f t="shared" si="10"/>
        <v>43</v>
      </c>
      <c r="H22" s="470">
        <f t="shared" si="10"/>
        <v>38</v>
      </c>
      <c r="I22" s="470">
        <f t="shared" si="10"/>
        <v>28</v>
      </c>
      <c r="J22" s="470">
        <f t="shared" si="14"/>
        <v>38</v>
      </c>
      <c r="K22" s="470">
        <v>47</v>
      </c>
      <c r="L22" s="470">
        <f t="shared" si="14"/>
        <v>44</v>
      </c>
      <c r="M22" s="470">
        <f t="shared" si="14"/>
        <v>44</v>
      </c>
      <c r="N22" s="470">
        <f t="shared" si="14"/>
        <v>41</v>
      </c>
      <c r="O22" s="470">
        <f t="shared" si="2"/>
        <v>460</v>
      </c>
    </row>
    <row r="23" spans="2:15" ht="19.5" customHeight="1" x14ac:dyDescent="0.2">
      <c r="B23" s="426" t="s">
        <v>198</v>
      </c>
      <c r="C23" s="472">
        <v>41</v>
      </c>
      <c r="D23" s="472">
        <v>23</v>
      </c>
      <c r="E23" s="472">
        <v>37</v>
      </c>
      <c r="F23" s="472">
        <v>20</v>
      </c>
      <c r="G23" s="472">
        <v>46</v>
      </c>
      <c r="H23" s="472">
        <v>39</v>
      </c>
      <c r="I23" s="472">
        <v>21</v>
      </c>
      <c r="J23" s="472">
        <v>43</v>
      </c>
      <c r="K23" s="472">
        <v>28</v>
      </c>
      <c r="L23" s="472">
        <v>48</v>
      </c>
      <c r="M23" s="472">
        <v>56</v>
      </c>
      <c r="N23" s="472">
        <v>31</v>
      </c>
      <c r="O23" s="472">
        <f t="shared" si="2"/>
        <v>433</v>
      </c>
    </row>
    <row r="24" spans="2:15" ht="19.5" customHeight="1" x14ac:dyDescent="0.2">
      <c r="B24" s="422" t="s">
        <v>206</v>
      </c>
      <c r="C24" s="471">
        <v>10</v>
      </c>
      <c r="D24" s="471">
        <v>19</v>
      </c>
      <c r="E24" s="471">
        <v>6</v>
      </c>
      <c r="F24" s="471">
        <v>10</v>
      </c>
      <c r="G24" s="471">
        <v>9</v>
      </c>
      <c r="H24" s="471">
        <v>13</v>
      </c>
      <c r="I24" s="471">
        <v>6</v>
      </c>
      <c r="J24" s="471">
        <v>4</v>
      </c>
      <c r="K24" s="471">
        <v>6</v>
      </c>
      <c r="L24" s="471">
        <v>7</v>
      </c>
      <c r="M24" s="471">
        <v>14</v>
      </c>
      <c r="N24" s="471">
        <v>10</v>
      </c>
      <c r="O24" s="471">
        <f t="shared" si="2"/>
        <v>114</v>
      </c>
    </row>
    <row r="25" spans="2:15" ht="21.75" customHeight="1" x14ac:dyDescent="0.25">
      <c r="B25" s="473" t="s">
        <v>45</v>
      </c>
      <c r="C25" s="470">
        <f>+C23+C19+C24</f>
        <v>230</v>
      </c>
      <c r="D25" s="470">
        <f t="shared" ref="D25:O25" si="15">+D23+D19+D24</f>
        <v>160</v>
      </c>
      <c r="E25" s="470">
        <f t="shared" si="15"/>
        <v>209</v>
      </c>
      <c r="F25" s="470">
        <f t="shared" si="15"/>
        <v>198</v>
      </c>
      <c r="G25" s="470">
        <f t="shared" si="15"/>
        <v>240</v>
      </c>
      <c r="H25" s="470">
        <f t="shared" si="15"/>
        <v>268</v>
      </c>
      <c r="I25" s="470">
        <f t="shared" si="15"/>
        <v>206</v>
      </c>
      <c r="J25" s="470">
        <f t="shared" si="15"/>
        <v>252</v>
      </c>
      <c r="K25" s="470">
        <f t="shared" si="15"/>
        <v>190</v>
      </c>
      <c r="L25" s="470">
        <f t="shared" si="15"/>
        <v>286</v>
      </c>
      <c r="M25" s="470">
        <f t="shared" si="15"/>
        <v>310</v>
      </c>
      <c r="N25" s="470">
        <f t="shared" si="15"/>
        <v>258</v>
      </c>
      <c r="O25" s="470">
        <f t="shared" si="15"/>
        <v>2807</v>
      </c>
    </row>
    <row r="26" spans="2:15" x14ac:dyDescent="0.2">
      <c r="B26" s="297" t="s">
        <v>208</v>
      </c>
      <c r="C26" s="297"/>
      <c r="D26" s="315"/>
      <c r="E26" s="315"/>
      <c r="F26" s="315"/>
      <c r="G26" s="315"/>
      <c r="H26" s="183"/>
      <c r="I26" s="315"/>
      <c r="J26" s="315"/>
      <c r="K26" s="315"/>
      <c r="L26" s="315"/>
      <c r="M26" s="315"/>
      <c r="N26" s="315"/>
      <c r="O26" s="315"/>
    </row>
    <row r="27" spans="2:15" ht="13.5" thickBot="1" x14ac:dyDescent="0.25">
      <c r="B27" s="459" t="s">
        <v>209</v>
      </c>
      <c r="C27" s="297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</row>
    <row r="28" spans="2:15" ht="13.5" thickTop="1" x14ac:dyDescent="0.2"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</row>
    <row r="29" spans="2:15" ht="15.75" x14ac:dyDescent="0.25">
      <c r="B29" s="666" t="s">
        <v>21</v>
      </c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</row>
    <row r="30" spans="2:15" ht="15.75" x14ac:dyDescent="0.25">
      <c r="B30" s="666" t="s">
        <v>60</v>
      </c>
      <c r="C30" s="666"/>
      <c r="D30" s="666"/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6"/>
    </row>
    <row r="31" spans="2:15" ht="15.75" x14ac:dyDescent="0.25">
      <c r="B31" s="674" t="s">
        <v>49</v>
      </c>
      <c r="C31" s="674"/>
      <c r="D31" s="674"/>
      <c r="E31" s="674"/>
      <c r="F31" s="674"/>
      <c r="G31" s="674"/>
      <c r="H31" s="674"/>
      <c r="I31" s="674"/>
      <c r="J31" s="674"/>
      <c r="K31" s="674"/>
      <c r="L31" s="674"/>
      <c r="M31" s="674"/>
      <c r="N31" s="674"/>
      <c r="O31" s="674"/>
    </row>
    <row r="32" spans="2:15" ht="15.75" x14ac:dyDescent="0.25">
      <c r="B32" s="666" t="s">
        <v>268</v>
      </c>
      <c r="C32" s="666"/>
      <c r="D32" s="666"/>
      <c r="E32" s="666"/>
      <c r="F32" s="666"/>
      <c r="G32" s="666"/>
      <c r="H32" s="666"/>
      <c r="I32" s="666"/>
      <c r="J32" s="666"/>
      <c r="K32" s="666"/>
      <c r="L32" s="666"/>
      <c r="M32" s="666"/>
      <c r="N32" s="666"/>
      <c r="O32" s="666"/>
    </row>
    <row r="33" spans="2:15" x14ac:dyDescent="0.2">
      <c r="B33" s="178" t="s">
        <v>9</v>
      </c>
      <c r="C33" s="178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</row>
    <row r="34" spans="2:15" ht="33.75" customHeight="1" x14ac:dyDescent="0.2">
      <c r="B34" s="424"/>
      <c r="C34" s="425" t="s">
        <v>0</v>
      </c>
      <c r="D34" s="425" t="s">
        <v>1</v>
      </c>
      <c r="E34" s="425" t="s">
        <v>2</v>
      </c>
      <c r="F34" s="425" t="s">
        <v>3</v>
      </c>
      <c r="G34" s="425" t="s">
        <v>4</v>
      </c>
      <c r="H34" s="425" t="s">
        <v>10</v>
      </c>
      <c r="I34" s="425" t="s">
        <v>5</v>
      </c>
      <c r="J34" s="425" t="s">
        <v>6</v>
      </c>
      <c r="K34" s="425" t="s">
        <v>7</v>
      </c>
      <c r="L34" s="425" t="s">
        <v>8</v>
      </c>
      <c r="M34" s="425" t="s">
        <v>11</v>
      </c>
      <c r="N34" s="425" t="s">
        <v>12</v>
      </c>
      <c r="O34" s="425" t="s">
        <v>40</v>
      </c>
    </row>
    <row r="35" spans="2:15" ht="17.25" customHeight="1" x14ac:dyDescent="0.2">
      <c r="B35" s="466" t="s">
        <v>41</v>
      </c>
      <c r="C35" s="465">
        <f t="shared" ref="C35" si="16">+C36+C37+C38</f>
        <v>108889</v>
      </c>
      <c r="D35" s="465">
        <f t="shared" ref="D35:O35" si="17">+D36+D37+D38</f>
        <v>187376</v>
      </c>
      <c r="E35" s="465">
        <f t="shared" si="17"/>
        <v>165368</v>
      </c>
      <c r="F35" s="465">
        <f t="shared" si="17"/>
        <v>257229</v>
      </c>
      <c r="G35" s="465">
        <f t="shared" si="17"/>
        <v>181610</v>
      </c>
      <c r="H35" s="465">
        <f t="shared" si="17"/>
        <v>164807</v>
      </c>
      <c r="I35" s="465">
        <f t="shared" si="17"/>
        <v>74550</v>
      </c>
      <c r="J35" s="465">
        <f t="shared" si="17"/>
        <v>177635</v>
      </c>
      <c r="K35" s="465">
        <f t="shared" si="17"/>
        <v>138213</v>
      </c>
      <c r="L35" s="465">
        <f t="shared" si="17"/>
        <v>249054</v>
      </c>
      <c r="M35" s="465">
        <f t="shared" si="17"/>
        <v>212492</v>
      </c>
      <c r="N35" s="465">
        <f t="shared" si="17"/>
        <v>306369</v>
      </c>
      <c r="O35" s="465">
        <f t="shared" si="17"/>
        <v>2223592</v>
      </c>
    </row>
    <row r="36" spans="2:15" x14ac:dyDescent="0.2">
      <c r="B36" s="428" t="s">
        <v>207</v>
      </c>
      <c r="C36" s="467">
        <v>89856</v>
      </c>
      <c r="D36" s="467">
        <v>109912</v>
      </c>
      <c r="E36" s="467">
        <v>67187</v>
      </c>
      <c r="F36" s="467">
        <v>133767</v>
      </c>
      <c r="G36" s="467">
        <v>100498</v>
      </c>
      <c r="H36" s="467">
        <v>111335</v>
      </c>
      <c r="I36" s="467">
        <v>53094</v>
      </c>
      <c r="J36" s="467">
        <v>108054</v>
      </c>
      <c r="K36" s="467">
        <v>51647</v>
      </c>
      <c r="L36" s="467">
        <v>148614</v>
      </c>
      <c r="M36" s="467">
        <v>150478</v>
      </c>
      <c r="N36" s="467">
        <v>212308</v>
      </c>
      <c r="O36" s="467">
        <f>SUM(C36:N36)</f>
        <v>1336750</v>
      </c>
    </row>
    <row r="37" spans="2:15" x14ac:dyDescent="0.2">
      <c r="B37" s="419" t="s">
        <v>55</v>
      </c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>
        <f t="shared" ref="O37:O52" si="18">SUM(C37:N37)</f>
        <v>0</v>
      </c>
    </row>
    <row r="38" spans="2:15" x14ac:dyDescent="0.2">
      <c r="B38" s="420" t="s">
        <v>56</v>
      </c>
      <c r="C38" s="468">
        <v>19033</v>
      </c>
      <c r="D38" s="468">
        <v>77464</v>
      </c>
      <c r="E38" s="468">
        <v>98181</v>
      </c>
      <c r="F38" s="468">
        <v>123462</v>
      </c>
      <c r="G38" s="468">
        <v>81112</v>
      </c>
      <c r="H38" s="468">
        <v>53472</v>
      </c>
      <c r="I38" s="468">
        <v>21456</v>
      </c>
      <c r="J38" s="468">
        <v>69581</v>
      </c>
      <c r="K38" s="468">
        <v>86566</v>
      </c>
      <c r="L38" s="468">
        <v>100440</v>
      </c>
      <c r="M38" s="468">
        <v>62014</v>
      </c>
      <c r="N38" s="468">
        <v>94061</v>
      </c>
      <c r="O38" s="468">
        <f t="shared" si="18"/>
        <v>886842</v>
      </c>
    </row>
    <row r="39" spans="2:15" x14ac:dyDescent="0.2">
      <c r="B39" s="466" t="s">
        <v>42</v>
      </c>
      <c r="C39" s="465">
        <f>SUM(C40:C42)</f>
        <v>278286</v>
      </c>
      <c r="D39" s="465">
        <f t="shared" ref="D39:N39" si="19">+D40+D41+D42</f>
        <v>22801</v>
      </c>
      <c r="E39" s="465">
        <f t="shared" si="19"/>
        <v>203169</v>
      </c>
      <c r="F39" s="465">
        <f t="shared" si="19"/>
        <v>102424</v>
      </c>
      <c r="G39" s="465">
        <f t="shared" si="19"/>
        <v>202520</v>
      </c>
      <c r="H39" s="465">
        <f t="shared" si="19"/>
        <v>264802</v>
      </c>
      <c r="I39" s="465">
        <f t="shared" si="19"/>
        <v>234821</v>
      </c>
      <c r="J39" s="465">
        <f t="shared" si="19"/>
        <v>283664</v>
      </c>
      <c r="K39" s="465">
        <f t="shared" si="19"/>
        <v>239363</v>
      </c>
      <c r="L39" s="465">
        <f t="shared" si="19"/>
        <v>336625</v>
      </c>
      <c r="M39" s="465">
        <f t="shared" si="19"/>
        <v>236602</v>
      </c>
      <c r="N39" s="465">
        <f t="shared" si="19"/>
        <v>170862</v>
      </c>
      <c r="O39" s="465">
        <f t="shared" si="18"/>
        <v>2575939</v>
      </c>
    </row>
    <row r="40" spans="2:15" x14ac:dyDescent="0.2">
      <c r="B40" s="428" t="s">
        <v>54</v>
      </c>
      <c r="C40" s="467">
        <v>131705</v>
      </c>
      <c r="D40" s="467">
        <v>12462</v>
      </c>
      <c r="E40" s="467">
        <v>99095</v>
      </c>
      <c r="F40" s="467">
        <v>67922</v>
      </c>
      <c r="G40" s="467">
        <v>98110</v>
      </c>
      <c r="H40" s="467">
        <v>128968</v>
      </c>
      <c r="I40" s="467">
        <v>119241</v>
      </c>
      <c r="J40" s="467">
        <v>141105</v>
      </c>
      <c r="K40" s="467">
        <v>149390</v>
      </c>
      <c r="L40" s="467">
        <v>138183</v>
      </c>
      <c r="M40" s="467">
        <v>101572</v>
      </c>
      <c r="N40" s="467">
        <v>76703</v>
      </c>
      <c r="O40" s="467">
        <f t="shared" si="18"/>
        <v>1264456</v>
      </c>
    </row>
    <row r="41" spans="2:15" x14ac:dyDescent="0.2">
      <c r="B41" s="419" t="s">
        <v>55</v>
      </c>
      <c r="C41" s="467">
        <v>20090</v>
      </c>
      <c r="D41" s="467">
        <v>4133</v>
      </c>
      <c r="E41" s="467">
        <v>30915</v>
      </c>
      <c r="F41" s="467">
        <v>5886</v>
      </c>
      <c r="G41" s="467">
        <v>16437</v>
      </c>
      <c r="H41" s="467">
        <v>5021</v>
      </c>
      <c r="I41" s="467">
        <v>33000</v>
      </c>
      <c r="J41" s="467">
        <v>17583</v>
      </c>
      <c r="K41" s="467">
        <v>14190</v>
      </c>
      <c r="L41" s="467">
        <v>73033</v>
      </c>
      <c r="M41" s="467">
        <v>18279</v>
      </c>
      <c r="N41" s="467">
        <v>16520</v>
      </c>
      <c r="O41" s="467">
        <f t="shared" si="18"/>
        <v>255087</v>
      </c>
    </row>
    <row r="42" spans="2:15" x14ac:dyDescent="0.2">
      <c r="B42" s="420" t="s">
        <v>56</v>
      </c>
      <c r="C42" s="468">
        <v>126491</v>
      </c>
      <c r="D42" s="468">
        <v>6206</v>
      </c>
      <c r="E42" s="468">
        <v>73159</v>
      </c>
      <c r="F42" s="468">
        <v>28616</v>
      </c>
      <c r="G42" s="468">
        <v>87973</v>
      </c>
      <c r="H42" s="468">
        <v>130813</v>
      </c>
      <c r="I42" s="468">
        <v>82580</v>
      </c>
      <c r="J42" s="468">
        <v>124976</v>
      </c>
      <c r="K42" s="468">
        <v>75783</v>
      </c>
      <c r="L42" s="468">
        <v>125409</v>
      </c>
      <c r="M42" s="468">
        <v>116751</v>
      </c>
      <c r="N42" s="468">
        <v>77639</v>
      </c>
      <c r="O42" s="468">
        <f t="shared" si="18"/>
        <v>1056396</v>
      </c>
    </row>
    <row r="43" spans="2:15" x14ac:dyDescent="0.2">
      <c r="B43" s="466" t="s">
        <v>43</v>
      </c>
      <c r="C43" s="465">
        <f>SUM(C44:C46)</f>
        <v>42821</v>
      </c>
      <c r="D43" s="465">
        <f t="shared" ref="D43:N43" si="20">+D44+D45+D46</f>
        <v>53533</v>
      </c>
      <c r="E43" s="465">
        <f t="shared" si="20"/>
        <v>64162</v>
      </c>
      <c r="F43" s="465">
        <f t="shared" si="20"/>
        <v>59891</v>
      </c>
      <c r="G43" s="465">
        <f t="shared" si="20"/>
        <v>34523</v>
      </c>
      <c r="H43" s="465">
        <f t="shared" si="20"/>
        <v>71051</v>
      </c>
      <c r="I43" s="465">
        <f t="shared" si="20"/>
        <v>104841</v>
      </c>
      <c r="J43" s="465">
        <f t="shared" si="20"/>
        <v>52749</v>
      </c>
      <c r="K43" s="465">
        <f t="shared" si="20"/>
        <v>86849</v>
      </c>
      <c r="L43" s="465">
        <f t="shared" si="20"/>
        <v>34400</v>
      </c>
      <c r="M43" s="465">
        <f t="shared" si="20"/>
        <v>22238</v>
      </c>
      <c r="N43" s="465">
        <f t="shared" si="20"/>
        <v>49525</v>
      </c>
      <c r="O43" s="465">
        <f t="shared" si="18"/>
        <v>676583</v>
      </c>
    </row>
    <row r="44" spans="2:15" x14ac:dyDescent="0.2">
      <c r="B44" s="428" t="s">
        <v>640</v>
      </c>
      <c r="C44" s="467">
        <v>17640</v>
      </c>
      <c r="D44" s="467">
        <v>15605</v>
      </c>
      <c r="E44" s="467">
        <v>35532</v>
      </c>
      <c r="F44" s="467">
        <v>29128</v>
      </c>
      <c r="G44" s="467">
        <v>18217</v>
      </c>
      <c r="H44" s="467">
        <v>54038</v>
      </c>
      <c r="I44" s="467">
        <v>80676</v>
      </c>
      <c r="J44" s="467">
        <v>31205</v>
      </c>
      <c r="K44" s="467">
        <v>33593</v>
      </c>
      <c r="L44" s="467">
        <v>16034</v>
      </c>
      <c r="M44" s="467">
        <v>11960</v>
      </c>
      <c r="N44" s="467">
        <v>15166</v>
      </c>
      <c r="O44" s="467">
        <f t="shared" si="18"/>
        <v>358794</v>
      </c>
    </row>
    <row r="45" spans="2:15" x14ac:dyDescent="0.2">
      <c r="B45" s="419" t="s">
        <v>239</v>
      </c>
      <c r="C45" s="467">
        <v>772</v>
      </c>
      <c r="D45" s="467">
        <v>9405</v>
      </c>
      <c r="E45" s="467">
        <v>0</v>
      </c>
      <c r="F45" s="467">
        <v>5320</v>
      </c>
      <c r="G45" s="467">
        <v>0</v>
      </c>
      <c r="H45" s="467">
        <v>1860</v>
      </c>
      <c r="I45" s="467">
        <v>6469</v>
      </c>
      <c r="J45" s="467">
        <v>7282</v>
      </c>
      <c r="K45" s="467">
        <v>3096</v>
      </c>
      <c r="L45" s="467">
        <v>6333</v>
      </c>
      <c r="M45" s="467">
        <v>589</v>
      </c>
      <c r="N45" s="467">
        <v>248</v>
      </c>
      <c r="O45" s="467">
        <f t="shared" si="18"/>
        <v>41374</v>
      </c>
    </row>
    <row r="46" spans="2:15" x14ac:dyDescent="0.2">
      <c r="B46" s="420" t="s">
        <v>56</v>
      </c>
      <c r="C46" s="468">
        <v>24409</v>
      </c>
      <c r="D46" s="468">
        <v>28523</v>
      </c>
      <c r="E46" s="468">
        <v>28630</v>
      </c>
      <c r="F46" s="468">
        <v>25443</v>
      </c>
      <c r="G46" s="468">
        <v>16306</v>
      </c>
      <c r="H46" s="468">
        <v>15153</v>
      </c>
      <c r="I46" s="468">
        <v>17696</v>
      </c>
      <c r="J46" s="468">
        <v>14262</v>
      </c>
      <c r="K46" s="468">
        <v>50160</v>
      </c>
      <c r="L46" s="468">
        <v>12033</v>
      </c>
      <c r="M46" s="468">
        <v>9689</v>
      </c>
      <c r="N46" s="468">
        <v>34111</v>
      </c>
      <c r="O46" s="468">
        <f t="shared" si="18"/>
        <v>276415</v>
      </c>
    </row>
    <row r="47" spans="2:15" x14ac:dyDescent="0.2">
      <c r="B47" s="466" t="s">
        <v>44</v>
      </c>
      <c r="C47" s="465">
        <f t="shared" ref="C47" si="21">+C48+C49+C50</f>
        <v>429996</v>
      </c>
      <c r="D47" s="465">
        <f t="shared" ref="D47:N47" si="22">+D48+D49+D50</f>
        <v>263710</v>
      </c>
      <c r="E47" s="465">
        <f t="shared" si="22"/>
        <v>432699</v>
      </c>
      <c r="F47" s="465">
        <f t="shared" si="22"/>
        <v>419544</v>
      </c>
      <c r="G47" s="465">
        <f t="shared" si="22"/>
        <v>418653</v>
      </c>
      <c r="H47" s="465">
        <f>+H48+H49+H50</f>
        <v>500660</v>
      </c>
      <c r="I47" s="465">
        <f t="shared" si="22"/>
        <v>414212</v>
      </c>
      <c r="J47" s="465">
        <f t="shared" ref="J47:K47" si="23">+J48+J49+J50</f>
        <v>514048</v>
      </c>
      <c r="K47" s="465">
        <f t="shared" si="23"/>
        <v>464425</v>
      </c>
      <c r="L47" s="465">
        <f t="shared" si="22"/>
        <v>620079</v>
      </c>
      <c r="M47" s="465">
        <f t="shared" si="22"/>
        <v>471332</v>
      </c>
      <c r="N47" s="465">
        <f t="shared" si="22"/>
        <v>526756</v>
      </c>
      <c r="O47" s="465">
        <f t="shared" si="18"/>
        <v>5476114</v>
      </c>
    </row>
    <row r="48" spans="2:15" x14ac:dyDescent="0.2">
      <c r="B48" s="428" t="s">
        <v>54</v>
      </c>
      <c r="C48" s="467">
        <f t="shared" ref="C48" si="24">+C44+C40+C36</f>
        <v>239201</v>
      </c>
      <c r="D48" s="467">
        <f t="shared" ref="D48:N48" si="25">+D44+D40+D36</f>
        <v>137979</v>
      </c>
      <c r="E48" s="467">
        <f>+E44+E40+E36</f>
        <v>201814</v>
      </c>
      <c r="F48" s="467">
        <f t="shared" si="25"/>
        <v>230817</v>
      </c>
      <c r="G48" s="467">
        <f t="shared" si="25"/>
        <v>216825</v>
      </c>
      <c r="H48" s="467">
        <f>+H44+H40+H36</f>
        <v>294341</v>
      </c>
      <c r="I48" s="467">
        <f t="shared" si="25"/>
        <v>253011</v>
      </c>
      <c r="J48" s="467">
        <f t="shared" ref="J48:K48" si="26">+J44+J40+J36</f>
        <v>280364</v>
      </c>
      <c r="K48" s="467">
        <f t="shared" si="26"/>
        <v>234630</v>
      </c>
      <c r="L48" s="467">
        <f t="shared" si="25"/>
        <v>302831</v>
      </c>
      <c r="M48" s="467">
        <f t="shared" si="25"/>
        <v>264010</v>
      </c>
      <c r="N48" s="467">
        <f t="shared" si="25"/>
        <v>304177</v>
      </c>
      <c r="O48" s="467">
        <f t="shared" si="18"/>
        <v>2960000</v>
      </c>
    </row>
    <row r="49" spans="2:15" x14ac:dyDescent="0.2">
      <c r="B49" s="419" t="s">
        <v>55</v>
      </c>
      <c r="C49" s="467">
        <f t="shared" ref="C49" si="27">+C45+C41+C37</f>
        <v>20862</v>
      </c>
      <c r="D49" s="467">
        <f t="shared" ref="D49:N49" si="28">+D45+D41+D37</f>
        <v>13538</v>
      </c>
      <c r="E49" s="467">
        <f>+E45+E41+E37</f>
        <v>30915</v>
      </c>
      <c r="F49" s="467">
        <f t="shared" si="28"/>
        <v>11206</v>
      </c>
      <c r="G49" s="467">
        <f t="shared" si="28"/>
        <v>16437</v>
      </c>
      <c r="H49" s="467">
        <f>+H45+H41+H37</f>
        <v>6881</v>
      </c>
      <c r="I49" s="467">
        <f t="shared" si="28"/>
        <v>39469</v>
      </c>
      <c r="J49" s="467">
        <f t="shared" ref="J49:K49" si="29">+J45+J41+J37</f>
        <v>24865</v>
      </c>
      <c r="K49" s="467">
        <f t="shared" si="29"/>
        <v>17286</v>
      </c>
      <c r="L49" s="467">
        <f t="shared" si="28"/>
        <v>79366</v>
      </c>
      <c r="M49" s="467">
        <f t="shared" si="28"/>
        <v>18868</v>
      </c>
      <c r="N49" s="467">
        <f t="shared" si="28"/>
        <v>16768</v>
      </c>
      <c r="O49" s="467">
        <f t="shared" si="18"/>
        <v>296461</v>
      </c>
    </row>
    <row r="50" spans="2:15" x14ac:dyDescent="0.2">
      <c r="B50" s="420" t="s">
        <v>56</v>
      </c>
      <c r="C50" s="468">
        <f t="shared" ref="C50" si="30">+C46+C42+C38</f>
        <v>169933</v>
      </c>
      <c r="D50" s="468">
        <f t="shared" ref="D50:N50" si="31">+D46+D42+D38</f>
        <v>112193</v>
      </c>
      <c r="E50" s="468">
        <f>+E46+E42+E38</f>
        <v>199970</v>
      </c>
      <c r="F50" s="468">
        <f t="shared" si="31"/>
        <v>177521</v>
      </c>
      <c r="G50" s="468">
        <f t="shared" si="31"/>
        <v>185391</v>
      </c>
      <c r="H50" s="468">
        <f>+H46+H42+H38</f>
        <v>199438</v>
      </c>
      <c r="I50" s="468">
        <f t="shared" si="31"/>
        <v>121732</v>
      </c>
      <c r="J50" s="468">
        <f t="shared" ref="J50:K50" si="32">+J46+J42+J38</f>
        <v>208819</v>
      </c>
      <c r="K50" s="468">
        <f t="shared" si="32"/>
        <v>212509</v>
      </c>
      <c r="L50" s="468">
        <f t="shared" si="31"/>
        <v>237882</v>
      </c>
      <c r="M50" s="468">
        <f t="shared" si="31"/>
        <v>188454</v>
      </c>
      <c r="N50" s="468">
        <f t="shared" si="31"/>
        <v>205811</v>
      </c>
      <c r="O50" s="468">
        <f t="shared" si="18"/>
        <v>2219653</v>
      </c>
    </row>
    <row r="51" spans="2:15" ht="19.5" customHeight="1" x14ac:dyDescent="0.2">
      <c r="B51" s="466" t="s">
        <v>641</v>
      </c>
      <c r="C51" s="465">
        <v>64379</v>
      </c>
      <c r="D51" s="465">
        <v>41181</v>
      </c>
      <c r="E51" s="465">
        <v>59227</v>
      </c>
      <c r="F51" s="465">
        <v>47133</v>
      </c>
      <c r="G51" s="465">
        <v>91255</v>
      </c>
      <c r="H51" s="465">
        <v>59214</v>
      </c>
      <c r="I51" s="465">
        <v>29816</v>
      </c>
      <c r="J51" s="465">
        <v>78774</v>
      </c>
      <c r="K51" s="465">
        <v>54724</v>
      </c>
      <c r="L51" s="465">
        <v>111464</v>
      </c>
      <c r="M51" s="465">
        <v>62319</v>
      </c>
      <c r="N51" s="465">
        <v>64215</v>
      </c>
      <c r="O51" s="465">
        <f t="shared" si="18"/>
        <v>763701</v>
      </c>
    </row>
    <row r="52" spans="2:15" ht="19.5" customHeight="1" x14ac:dyDescent="0.2">
      <c r="B52" s="474" t="s">
        <v>206</v>
      </c>
      <c r="C52" s="475">
        <v>65864</v>
      </c>
      <c r="D52" s="475">
        <v>190190</v>
      </c>
      <c r="E52" s="475">
        <v>49168</v>
      </c>
      <c r="F52" s="475">
        <v>83388</v>
      </c>
      <c r="G52" s="475">
        <v>60383</v>
      </c>
      <c r="H52" s="475">
        <v>86891</v>
      </c>
      <c r="I52" s="475">
        <v>24958</v>
      </c>
      <c r="J52" s="475">
        <v>18153</v>
      </c>
      <c r="K52" s="475">
        <v>28140</v>
      </c>
      <c r="L52" s="475">
        <v>68329</v>
      </c>
      <c r="M52" s="475">
        <v>147014</v>
      </c>
      <c r="N52" s="475">
        <v>76020</v>
      </c>
      <c r="O52" s="475">
        <f t="shared" si="18"/>
        <v>898498</v>
      </c>
    </row>
    <row r="53" spans="2:15" ht="21" customHeight="1" x14ac:dyDescent="0.25">
      <c r="B53" s="476" t="s">
        <v>45</v>
      </c>
      <c r="C53" s="475">
        <f t="shared" ref="C53:O53" si="33">+C51+C47+C52</f>
        <v>560239</v>
      </c>
      <c r="D53" s="475">
        <f t="shared" si="33"/>
        <v>495081</v>
      </c>
      <c r="E53" s="475">
        <f t="shared" si="33"/>
        <v>541094</v>
      </c>
      <c r="F53" s="475">
        <f t="shared" si="33"/>
        <v>550065</v>
      </c>
      <c r="G53" s="475">
        <f t="shared" si="33"/>
        <v>570291</v>
      </c>
      <c r="H53" s="475">
        <f t="shared" si="33"/>
        <v>646765</v>
      </c>
      <c r="I53" s="475">
        <f t="shared" si="33"/>
        <v>468986</v>
      </c>
      <c r="J53" s="475">
        <f t="shared" si="33"/>
        <v>610975</v>
      </c>
      <c r="K53" s="475">
        <f t="shared" si="33"/>
        <v>547289</v>
      </c>
      <c r="L53" s="475">
        <f t="shared" si="33"/>
        <v>799872</v>
      </c>
      <c r="M53" s="475">
        <f t="shared" si="33"/>
        <v>680665</v>
      </c>
      <c r="N53" s="475">
        <f t="shared" si="33"/>
        <v>666991</v>
      </c>
      <c r="O53" s="475">
        <f t="shared" si="33"/>
        <v>7138313</v>
      </c>
    </row>
    <row r="54" spans="2:15" ht="15.75" customHeight="1" x14ac:dyDescent="0.2">
      <c r="B54" s="460" t="s">
        <v>637</v>
      </c>
      <c r="C54" s="461"/>
      <c r="D54" s="461"/>
      <c r="E54" s="461"/>
      <c r="F54" s="461"/>
      <c r="G54" s="461"/>
      <c r="H54" s="461"/>
      <c r="I54" s="461"/>
      <c r="J54" s="461"/>
      <c r="K54" s="461"/>
      <c r="L54" s="461"/>
      <c r="M54" s="461"/>
      <c r="N54" s="461"/>
      <c r="O54" s="182"/>
    </row>
    <row r="55" spans="2:15" ht="12.75" customHeight="1" x14ac:dyDescent="0.2">
      <c r="B55" s="672" t="s">
        <v>638</v>
      </c>
      <c r="C55" s="673"/>
      <c r="D55" s="673"/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182"/>
    </row>
    <row r="56" spans="2:15" x14ac:dyDescent="0.2">
      <c r="B56" s="460" t="s">
        <v>639</v>
      </c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  <c r="N56" s="461"/>
      <c r="O56" s="315"/>
    </row>
    <row r="59" spans="2:15" x14ac:dyDescent="0.2">
      <c r="O59" s="178" t="s">
        <v>9</v>
      </c>
    </row>
  </sheetData>
  <mergeCells count="8">
    <mergeCell ref="B55:N55"/>
    <mergeCell ref="B31:O31"/>
    <mergeCell ref="B32:O32"/>
    <mergeCell ref="B2:O2"/>
    <mergeCell ref="B3:O3"/>
    <mergeCell ref="B4:O4"/>
    <mergeCell ref="B29:O29"/>
    <mergeCell ref="B30:O30"/>
  </mergeCells>
  <phoneticPr fontId="0" type="noConversion"/>
  <hyperlinks>
    <hyperlink ref="B33" location="INDICE!C3" display="Volver al Indice"/>
    <hyperlink ref="B5" location="INDICE!C3" display="Volver al Indice"/>
    <hyperlink ref="O59" location="INDICE!C3" display="Volver al Indice"/>
  </hyperlinks>
  <printOptions horizontalCentered="1"/>
  <pageMargins left="0.19685039370078741" right="0.19685039370078741" top="0.35433070866141736" bottom="0.98425196850393704" header="0" footer="0"/>
  <pageSetup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2:P46"/>
  <sheetViews>
    <sheetView workbookViewId="0">
      <selection activeCell="B2" sqref="B2"/>
    </sheetView>
  </sheetViews>
  <sheetFormatPr baseColWidth="10" defaultColWidth="4.85546875" defaultRowHeight="13.5" customHeight="1" x14ac:dyDescent="0.2"/>
  <cols>
    <col min="1" max="1" width="7.5703125" style="177" customWidth="1"/>
    <col min="2" max="2" width="13.5703125" style="177" bestFit="1" customWidth="1"/>
    <col min="3" max="9" width="9.140625" style="177" bestFit="1" customWidth="1"/>
    <col min="10" max="10" width="9.85546875" style="177" customWidth="1"/>
    <col min="11" max="11" width="12.140625" style="177" customWidth="1"/>
    <col min="12" max="12" width="9.28515625" style="177" bestFit="1" customWidth="1"/>
    <col min="13" max="13" width="12.140625" style="177" bestFit="1" customWidth="1"/>
    <col min="14" max="14" width="11.28515625" style="177" bestFit="1" customWidth="1"/>
    <col min="15" max="15" width="13.42578125" style="177" bestFit="1" customWidth="1"/>
    <col min="16" max="16" width="1.85546875" style="177" bestFit="1" customWidth="1"/>
    <col min="17" max="16384" width="4.85546875" style="177"/>
  </cols>
  <sheetData>
    <row r="2" spans="2:16" ht="13.5" customHeight="1" x14ac:dyDescent="0.25">
      <c r="B2" s="485" t="s">
        <v>61</v>
      </c>
      <c r="C2" s="485"/>
      <c r="D2" s="485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315"/>
    </row>
    <row r="3" spans="2:16" ht="18.75" customHeight="1" x14ac:dyDescent="0.25">
      <c r="B3" s="487" t="s">
        <v>268</v>
      </c>
      <c r="C3" s="488"/>
      <c r="D3" s="485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315"/>
    </row>
    <row r="4" spans="2:16" ht="13.5" customHeight="1" x14ac:dyDescent="0.2">
      <c r="B4" s="178" t="s">
        <v>9</v>
      </c>
      <c r="C4" s="479"/>
      <c r="D4" s="479"/>
      <c r="E4" s="479"/>
      <c r="F4" s="479"/>
      <c r="G4" s="464"/>
      <c r="H4" s="464"/>
      <c r="I4" s="464"/>
      <c r="J4" s="464"/>
      <c r="K4" s="464"/>
      <c r="L4" s="464"/>
      <c r="M4" s="464"/>
      <c r="N4" s="464"/>
      <c r="O4" s="464"/>
      <c r="P4" s="315"/>
    </row>
    <row r="5" spans="2:16" ht="13.5" customHeight="1" x14ac:dyDescent="0.25">
      <c r="B5" s="490" t="s">
        <v>62</v>
      </c>
      <c r="C5" s="493" t="s">
        <v>0</v>
      </c>
      <c r="D5" s="493" t="s">
        <v>1</v>
      </c>
      <c r="E5" s="493" t="s">
        <v>2</v>
      </c>
      <c r="F5" s="493" t="s">
        <v>3</v>
      </c>
      <c r="G5" s="493" t="s">
        <v>4</v>
      </c>
      <c r="H5" s="493" t="s">
        <v>10</v>
      </c>
      <c r="I5" s="493" t="s">
        <v>5</v>
      </c>
      <c r="J5" s="493" t="s">
        <v>6</v>
      </c>
      <c r="K5" s="493" t="s">
        <v>7</v>
      </c>
      <c r="L5" s="493" t="s">
        <v>8</v>
      </c>
      <c r="M5" s="493" t="s">
        <v>11</v>
      </c>
      <c r="N5" s="493" t="s">
        <v>12</v>
      </c>
      <c r="O5" s="493" t="s">
        <v>13</v>
      </c>
      <c r="P5" s="480"/>
    </row>
    <row r="6" spans="2:16" ht="13.5" customHeight="1" x14ac:dyDescent="0.2">
      <c r="B6" s="491" t="s">
        <v>63</v>
      </c>
      <c r="C6" s="467">
        <v>42878</v>
      </c>
      <c r="D6" s="467">
        <v>43307</v>
      </c>
      <c r="E6" s="467">
        <v>43461</v>
      </c>
      <c r="F6" s="467">
        <v>43640</v>
      </c>
      <c r="G6" s="467">
        <v>43679</v>
      </c>
      <c r="H6" s="467">
        <v>43800</v>
      </c>
      <c r="I6" s="467">
        <v>43989</v>
      </c>
      <c r="J6" s="467">
        <v>44404</v>
      </c>
      <c r="K6" s="467">
        <v>44589</v>
      </c>
      <c r="L6" s="467">
        <v>44855</v>
      </c>
      <c r="M6" s="467">
        <v>45181</v>
      </c>
      <c r="N6" s="467">
        <v>45386</v>
      </c>
      <c r="O6" s="467">
        <f>AVERAGE(C6:N6)</f>
        <v>44097.416666666664</v>
      </c>
      <c r="P6" s="315"/>
    </row>
    <row r="7" spans="2:16" ht="13.5" customHeight="1" x14ac:dyDescent="0.2">
      <c r="B7" s="491" t="s">
        <v>64</v>
      </c>
      <c r="C7" s="467">
        <v>11265</v>
      </c>
      <c r="D7" s="467">
        <v>11228</v>
      </c>
      <c r="E7" s="467">
        <v>11220</v>
      </c>
      <c r="F7" s="467">
        <v>11239</v>
      </c>
      <c r="G7" s="467">
        <v>11238</v>
      </c>
      <c r="H7" s="467">
        <v>11240</v>
      </c>
      <c r="I7" s="467">
        <v>11282</v>
      </c>
      <c r="J7" s="467">
        <v>11287</v>
      </c>
      <c r="K7" s="467">
        <v>11298</v>
      </c>
      <c r="L7" s="467">
        <v>11378</v>
      </c>
      <c r="M7" s="467">
        <v>11329</v>
      </c>
      <c r="N7" s="467">
        <v>11341</v>
      </c>
      <c r="O7" s="467">
        <f>AVERAGE(C7:N7)</f>
        <v>11278.75</v>
      </c>
      <c r="P7" s="315"/>
    </row>
    <row r="8" spans="2:16" ht="13.5" customHeight="1" x14ac:dyDescent="0.2">
      <c r="B8" s="491" t="s">
        <v>65</v>
      </c>
      <c r="C8" s="467">
        <v>6310</v>
      </c>
      <c r="D8" s="467">
        <v>6128</v>
      </c>
      <c r="E8" s="467">
        <v>6078</v>
      </c>
      <c r="F8" s="467">
        <v>6043</v>
      </c>
      <c r="G8" s="467">
        <v>5988</v>
      </c>
      <c r="H8" s="467">
        <v>5951</v>
      </c>
      <c r="I8" s="467">
        <v>5944</v>
      </c>
      <c r="J8" s="467">
        <v>5944</v>
      </c>
      <c r="K8" s="467">
        <v>5898</v>
      </c>
      <c r="L8" s="467">
        <v>5865</v>
      </c>
      <c r="M8" s="467">
        <v>5814</v>
      </c>
      <c r="N8" s="467">
        <v>5760</v>
      </c>
      <c r="O8" s="467">
        <f>AVERAGE(C8:N8)</f>
        <v>5976.916666666667</v>
      </c>
      <c r="P8" s="315"/>
    </row>
    <row r="9" spans="2:16" ht="13.5" customHeight="1" x14ac:dyDescent="0.2">
      <c r="B9" s="491" t="s">
        <v>66</v>
      </c>
      <c r="C9" s="467">
        <v>14441</v>
      </c>
      <c r="D9" s="467">
        <v>14438</v>
      </c>
      <c r="E9" s="467">
        <v>14601</v>
      </c>
      <c r="F9" s="467">
        <v>14636</v>
      </c>
      <c r="G9" s="467">
        <v>14709</v>
      </c>
      <c r="H9" s="467">
        <v>14770</v>
      </c>
      <c r="I9" s="467">
        <v>14956</v>
      </c>
      <c r="J9" s="467">
        <v>15052</v>
      </c>
      <c r="K9" s="467">
        <v>15167</v>
      </c>
      <c r="L9" s="467">
        <v>15306</v>
      </c>
      <c r="M9" s="467">
        <v>15318</v>
      </c>
      <c r="N9" s="467">
        <v>15373</v>
      </c>
      <c r="O9" s="467">
        <f>AVERAGE(C9:N9)</f>
        <v>14897.25</v>
      </c>
      <c r="P9" s="315"/>
    </row>
    <row r="10" spans="2:16" ht="13.5" customHeight="1" x14ac:dyDescent="0.2">
      <c r="B10" s="491" t="s">
        <v>67</v>
      </c>
      <c r="C10" s="467">
        <v>8664</v>
      </c>
      <c r="D10" s="467">
        <v>8628</v>
      </c>
      <c r="E10" s="467">
        <v>8569</v>
      </c>
      <c r="F10" s="467">
        <v>8521</v>
      </c>
      <c r="G10" s="467">
        <v>8480</v>
      </c>
      <c r="H10" s="467">
        <v>8454</v>
      </c>
      <c r="I10" s="467">
        <v>8401</v>
      </c>
      <c r="J10" s="467">
        <v>8356</v>
      </c>
      <c r="K10" s="467">
        <v>8372</v>
      </c>
      <c r="L10" s="467">
        <v>8334</v>
      </c>
      <c r="M10" s="467">
        <v>8337</v>
      </c>
      <c r="N10" s="467">
        <v>8323</v>
      </c>
      <c r="O10" s="467">
        <f>AVERAGE(C10:N10)</f>
        <v>8453.25</v>
      </c>
      <c r="P10" s="315"/>
    </row>
    <row r="11" spans="2:16" ht="13.5" customHeight="1" x14ac:dyDescent="0.2">
      <c r="B11" s="492" t="s">
        <v>40</v>
      </c>
      <c r="C11" s="494">
        <f>SUM(C6:C10)</f>
        <v>83558</v>
      </c>
      <c r="D11" s="494">
        <f t="shared" ref="D11" si="0">SUM(D6:D10)</f>
        <v>83729</v>
      </c>
      <c r="E11" s="494">
        <f t="shared" ref="E11:O11" si="1">SUM(E6:E10)</f>
        <v>83929</v>
      </c>
      <c r="F11" s="494">
        <f t="shared" si="1"/>
        <v>84079</v>
      </c>
      <c r="G11" s="494">
        <f t="shared" si="1"/>
        <v>84094</v>
      </c>
      <c r="H11" s="494">
        <f t="shared" si="1"/>
        <v>84215</v>
      </c>
      <c r="I11" s="494">
        <f t="shared" si="1"/>
        <v>84572</v>
      </c>
      <c r="J11" s="494">
        <f t="shared" si="1"/>
        <v>85043</v>
      </c>
      <c r="K11" s="494">
        <f t="shared" si="1"/>
        <v>85324</v>
      </c>
      <c r="L11" s="494">
        <f t="shared" si="1"/>
        <v>85738</v>
      </c>
      <c r="M11" s="494">
        <f t="shared" si="1"/>
        <v>85979</v>
      </c>
      <c r="N11" s="494">
        <f t="shared" si="1"/>
        <v>86183</v>
      </c>
      <c r="O11" s="494">
        <f t="shared" si="1"/>
        <v>84703.583333333328</v>
      </c>
      <c r="P11" s="316"/>
    </row>
    <row r="12" spans="2:16" ht="13.5" customHeight="1" x14ac:dyDescent="0.2"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</row>
    <row r="13" spans="2:16" ht="13.5" customHeight="1" x14ac:dyDescent="0.25">
      <c r="B13" s="485" t="s">
        <v>68</v>
      </c>
      <c r="C13" s="485"/>
      <c r="D13" s="485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79" t="s">
        <v>14</v>
      </c>
    </row>
    <row r="14" spans="2:16" ht="15" customHeight="1" x14ac:dyDescent="0.25">
      <c r="B14" s="489" t="s">
        <v>268</v>
      </c>
      <c r="C14" s="488"/>
      <c r="D14" s="485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79" t="s">
        <v>14</v>
      </c>
    </row>
    <row r="15" spans="2:16" ht="13.5" customHeight="1" x14ac:dyDescent="0.2">
      <c r="B15" s="464"/>
      <c r="C15" s="479"/>
      <c r="D15" s="479"/>
      <c r="E15" s="479"/>
      <c r="F15" s="479"/>
      <c r="G15" s="464"/>
      <c r="H15" s="464"/>
      <c r="I15" s="464"/>
      <c r="J15" s="464"/>
      <c r="K15" s="464"/>
      <c r="L15" s="464"/>
      <c r="M15" s="464"/>
      <c r="N15" s="464"/>
      <c r="O15" s="464"/>
      <c r="P15" s="315"/>
    </row>
    <row r="16" spans="2:16" ht="13.5" customHeight="1" x14ac:dyDescent="0.25">
      <c r="B16" s="490" t="s">
        <v>62</v>
      </c>
      <c r="C16" s="493" t="s">
        <v>0</v>
      </c>
      <c r="D16" s="493" t="s">
        <v>1</v>
      </c>
      <c r="E16" s="493" t="s">
        <v>2</v>
      </c>
      <c r="F16" s="493" t="s">
        <v>3</v>
      </c>
      <c r="G16" s="493" t="s">
        <v>4</v>
      </c>
      <c r="H16" s="493" t="s">
        <v>10</v>
      </c>
      <c r="I16" s="493" t="s">
        <v>5</v>
      </c>
      <c r="J16" s="493" t="s">
        <v>6</v>
      </c>
      <c r="K16" s="493" t="s">
        <v>7</v>
      </c>
      <c r="L16" s="493" t="s">
        <v>8</v>
      </c>
      <c r="M16" s="493" t="s">
        <v>11</v>
      </c>
      <c r="N16" s="493" t="s">
        <v>12</v>
      </c>
      <c r="O16" s="493" t="s">
        <v>13</v>
      </c>
      <c r="P16" s="482"/>
    </row>
    <row r="17" spans="2:16" ht="13.5" customHeight="1" x14ac:dyDescent="0.2">
      <c r="B17" s="491" t="s">
        <v>63</v>
      </c>
      <c r="C17" s="467">
        <f>'[1]TRAB-CCAF-SEXO'!B5</f>
        <v>2640511</v>
      </c>
      <c r="D17" s="467">
        <f>'[1]TRAB-CCAF-SEXO'!C5</f>
        <v>2740224</v>
      </c>
      <c r="E17" s="467">
        <f>'[1]TRAB-CCAF-SEXO'!D5</f>
        <v>2694718</v>
      </c>
      <c r="F17" s="467">
        <f>'[1]TRAB-CCAF-SEXO'!E5</f>
        <v>2741523</v>
      </c>
      <c r="G17" s="467">
        <f>'[1]TRAB-CCAF-SEXO'!F5</f>
        <v>2714738</v>
      </c>
      <c r="H17" s="467">
        <f>'[1]TRAB-CCAF-SEXO'!G5</f>
        <v>2717004</v>
      </c>
      <c r="I17" s="467">
        <f>'[1]TRAB-CCAF-SEXO'!H5</f>
        <v>2737607</v>
      </c>
      <c r="J17" s="467">
        <f>'[1]TRAB-CCAF-SEXO'!I5</f>
        <v>2748182</v>
      </c>
      <c r="K17" s="467">
        <f>'[1]TRAB-CCAF-SEXO'!J5</f>
        <v>2723516</v>
      </c>
      <c r="L17" s="467">
        <f>'[1]TRAB-CCAF-SEXO'!K5</f>
        <v>2679773</v>
      </c>
      <c r="M17" s="467">
        <f>'[1]TRAB-CCAF-SEXO'!L5</f>
        <v>2712341</v>
      </c>
      <c r="N17" s="467">
        <f>'[1]TRAB-CCAF-SEXO'!M5</f>
        <v>2745282</v>
      </c>
      <c r="O17" s="467">
        <f>AVERAGE(C17:N17)</f>
        <v>2716284.9166666665</v>
      </c>
      <c r="P17" s="315"/>
    </row>
    <row r="18" spans="2:16" ht="13.5" customHeight="1" x14ac:dyDescent="0.2">
      <c r="B18" s="491" t="s">
        <v>64</v>
      </c>
      <c r="C18" s="467">
        <f>'[1]TRAB-CCAF-SEXO'!B6</f>
        <v>1119525</v>
      </c>
      <c r="D18" s="467">
        <f>'[1]TRAB-CCAF-SEXO'!C6</f>
        <v>1160762</v>
      </c>
      <c r="E18" s="467">
        <f>'[1]TRAB-CCAF-SEXO'!D6</f>
        <v>1152959</v>
      </c>
      <c r="F18" s="467">
        <f>'[1]TRAB-CCAF-SEXO'!E6</f>
        <v>1155459</v>
      </c>
      <c r="G18" s="467">
        <f>'[1]TRAB-CCAF-SEXO'!F6</f>
        <v>1167099</v>
      </c>
      <c r="H18" s="467">
        <f>'[1]TRAB-CCAF-SEXO'!G6</f>
        <v>1192343</v>
      </c>
      <c r="I18" s="467">
        <f>'[1]TRAB-CCAF-SEXO'!H6</f>
        <v>1188454</v>
      </c>
      <c r="J18" s="467">
        <f>'[1]TRAB-CCAF-SEXO'!I6</f>
        <v>1181094</v>
      </c>
      <c r="K18" s="467">
        <f>'[1]TRAB-CCAF-SEXO'!J6</f>
        <v>1180861</v>
      </c>
      <c r="L18" s="467">
        <f>'[1]TRAB-CCAF-SEXO'!K6</f>
        <v>1169326</v>
      </c>
      <c r="M18" s="467">
        <f>'[1]TRAB-CCAF-SEXO'!L6</f>
        <v>1148965</v>
      </c>
      <c r="N18" s="467">
        <f>'[1]TRAB-CCAF-SEXO'!M6</f>
        <v>1144086</v>
      </c>
      <c r="O18" s="467">
        <f>AVERAGE(C18:N18)</f>
        <v>1163411.0833333333</v>
      </c>
      <c r="P18" s="315"/>
    </row>
    <row r="19" spans="2:16" ht="13.5" customHeight="1" x14ac:dyDescent="0.2">
      <c r="B19" s="491" t="s">
        <v>65</v>
      </c>
      <c r="C19" s="467">
        <f>'[1]TRAB-CCAF-SEXO'!B7</f>
        <v>395082</v>
      </c>
      <c r="D19" s="467">
        <f>'[1]TRAB-CCAF-SEXO'!C7</f>
        <v>393540</v>
      </c>
      <c r="E19" s="467">
        <f>'[1]TRAB-CCAF-SEXO'!D7</f>
        <v>391557</v>
      </c>
      <c r="F19" s="467">
        <f>'[1]TRAB-CCAF-SEXO'!E7</f>
        <v>391476</v>
      </c>
      <c r="G19" s="467">
        <f>'[1]TRAB-CCAF-SEXO'!F7</f>
        <v>397177</v>
      </c>
      <c r="H19" s="467">
        <f>'[1]TRAB-CCAF-SEXO'!G7</f>
        <v>388279</v>
      </c>
      <c r="I19" s="467">
        <f>'[1]TRAB-CCAF-SEXO'!H7</f>
        <v>389208</v>
      </c>
      <c r="J19" s="467">
        <f>'[1]TRAB-CCAF-SEXO'!I7</f>
        <v>388641</v>
      </c>
      <c r="K19" s="467">
        <f>'[1]TRAB-CCAF-SEXO'!J7</f>
        <v>385947</v>
      </c>
      <c r="L19" s="467">
        <f>'[1]TRAB-CCAF-SEXO'!K7</f>
        <v>378617</v>
      </c>
      <c r="M19" s="467">
        <f>'[1]TRAB-CCAF-SEXO'!L7</f>
        <v>376837</v>
      </c>
      <c r="N19" s="467">
        <f>'[1]TRAB-CCAF-SEXO'!M7</f>
        <v>385965</v>
      </c>
      <c r="O19" s="467">
        <f>AVERAGE(C19:N19)</f>
        <v>388527.16666666669</v>
      </c>
      <c r="P19" s="315"/>
    </row>
    <row r="20" spans="2:16" ht="13.5" customHeight="1" x14ac:dyDescent="0.2">
      <c r="B20" s="491" t="s">
        <v>66</v>
      </c>
      <c r="C20" s="467">
        <f>'[1]TRAB-CCAF-SEXO'!B8</f>
        <v>461988</v>
      </c>
      <c r="D20" s="467">
        <f>'[1]TRAB-CCAF-SEXO'!C8</f>
        <v>473479</v>
      </c>
      <c r="E20" s="467">
        <f>'[1]TRAB-CCAF-SEXO'!D8</f>
        <v>473120</v>
      </c>
      <c r="F20" s="467">
        <f>'[1]TRAB-CCAF-SEXO'!E8</f>
        <v>479445</v>
      </c>
      <c r="G20" s="467">
        <f>'[1]TRAB-CCAF-SEXO'!F8</f>
        <v>484615</v>
      </c>
      <c r="H20" s="467">
        <f>'[1]TRAB-CCAF-SEXO'!G8</f>
        <v>477605</v>
      </c>
      <c r="I20" s="467">
        <f>'[1]TRAB-CCAF-SEXO'!H8</f>
        <v>471469</v>
      </c>
      <c r="J20" s="467">
        <f>'[1]TRAB-CCAF-SEXO'!I8</f>
        <v>465923</v>
      </c>
      <c r="K20" s="467">
        <f>'[1]TRAB-CCAF-SEXO'!J8</f>
        <v>465680</v>
      </c>
      <c r="L20" s="467">
        <f>'[1]TRAB-CCAF-SEXO'!K8</f>
        <v>458744</v>
      </c>
      <c r="M20" s="467">
        <f>'[1]TRAB-CCAF-SEXO'!L8</f>
        <v>466317</v>
      </c>
      <c r="N20" s="467">
        <f>'[1]TRAB-CCAF-SEXO'!M8</f>
        <v>471862</v>
      </c>
      <c r="O20" s="467">
        <f>AVERAGE(C20:N20)</f>
        <v>470853.91666666669</v>
      </c>
      <c r="P20" s="315"/>
    </row>
    <row r="21" spans="2:16" ht="13.5" customHeight="1" x14ac:dyDescent="0.2">
      <c r="B21" s="491" t="s">
        <v>67</v>
      </c>
      <c r="C21" s="467">
        <f>'[1]TRAB-CCAF-SEXO'!B9</f>
        <v>196943</v>
      </c>
      <c r="D21" s="467">
        <f>'[1]TRAB-CCAF-SEXO'!C9</f>
        <v>198857</v>
      </c>
      <c r="E21" s="467">
        <f>'[1]TRAB-CCAF-SEXO'!D9</f>
        <v>192742</v>
      </c>
      <c r="F21" s="467">
        <f>'[1]TRAB-CCAF-SEXO'!E9</f>
        <v>196834</v>
      </c>
      <c r="G21" s="467">
        <f>'[1]TRAB-CCAF-SEXO'!F9</f>
        <v>198456</v>
      </c>
      <c r="H21" s="467">
        <f>'[1]TRAB-CCAF-SEXO'!G9</f>
        <v>192404</v>
      </c>
      <c r="I21" s="467">
        <f>'[1]TRAB-CCAF-SEXO'!H9</f>
        <v>188087</v>
      </c>
      <c r="J21" s="467">
        <f>'[1]TRAB-CCAF-SEXO'!I9</f>
        <v>172115</v>
      </c>
      <c r="K21" s="467">
        <f>'[1]TRAB-CCAF-SEXO'!J9</f>
        <v>167518</v>
      </c>
      <c r="L21" s="467">
        <f>'[1]TRAB-CCAF-SEXO'!K9</f>
        <v>156488</v>
      </c>
      <c r="M21" s="467">
        <f>'[1]TRAB-CCAF-SEXO'!L9</f>
        <v>155634</v>
      </c>
      <c r="N21" s="467">
        <f>'[1]TRAB-CCAF-SEXO'!M9</f>
        <v>154720</v>
      </c>
      <c r="O21" s="467">
        <f>AVERAGE(C21:N21)</f>
        <v>180899.83333333334</v>
      </c>
      <c r="P21" s="315"/>
    </row>
    <row r="22" spans="2:16" ht="13.5" customHeight="1" x14ac:dyDescent="0.2">
      <c r="B22" s="492" t="s">
        <v>40</v>
      </c>
      <c r="C22" s="494">
        <f>SUM(C17:C21)</f>
        <v>4814049</v>
      </c>
      <c r="D22" s="494">
        <f t="shared" ref="D22" si="2">SUM(D17:D21)</f>
        <v>4966862</v>
      </c>
      <c r="E22" s="494">
        <f t="shared" ref="E22:N22" si="3">SUM(E17:E21)</f>
        <v>4905096</v>
      </c>
      <c r="F22" s="494">
        <f t="shared" si="3"/>
        <v>4964737</v>
      </c>
      <c r="G22" s="494">
        <f t="shared" si="3"/>
        <v>4962085</v>
      </c>
      <c r="H22" s="494">
        <f t="shared" si="3"/>
        <v>4967635</v>
      </c>
      <c r="I22" s="494">
        <f>SUM(I17:I21)</f>
        <v>4974825</v>
      </c>
      <c r="J22" s="494">
        <f>SUM(J17:J21)</f>
        <v>4955955</v>
      </c>
      <c r="K22" s="494">
        <f t="shared" si="3"/>
        <v>4923522</v>
      </c>
      <c r="L22" s="494">
        <f t="shared" si="3"/>
        <v>4842948</v>
      </c>
      <c r="M22" s="494">
        <f t="shared" si="3"/>
        <v>4860094</v>
      </c>
      <c r="N22" s="494">
        <f t="shared" si="3"/>
        <v>4901915</v>
      </c>
      <c r="O22" s="494">
        <f>SUM(O17:O21)</f>
        <v>4919976.916666667</v>
      </c>
      <c r="P22" s="376"/>
    </row>
    <row r="23" spans="2:16" ht="13.5" customHeight="1" x14ac:dyDescent="0.2"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</row>
    <row r="24" spans="2:16" ht="13.5" customHeight="1" x14ac:dyDescent="0.25">
      <c r="B24" s="485" t="s">
        <v>69</v>
      </c>
      <c r="C24" s="485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79" t="s">
        <v>14</v>
      </c>
    </row>
    <row r="25" spans="2:16" ht="17.25" customHeight="1" x14ac:dyDescent="0.25">
      <c r="B25" s="489" t="s">
        <v>268</v>
      </c>
      <c r="C25" s="488"/>
      <c r="D25" s="485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79" t="s">
        <v>14</v>
      </c>
    </row>
    <row r="26" spans="2:16" ht="13.5" customHeight="1" x14ac:dyDescent="0.2">
      <c r="B26" s="464"/>
      <c r="C26" s="479"/>
      <c r="D26" s="479"/>
      <c r="E26" s="479"/>
      <c r="F26" s="479"/>
      <c r="G26" s="464"/>
      <c r="H26" s="464"/>
      <c r="I26" s="464"/>
      <c r="J26" s="464"/>
      <c r="K26" s="464"/>
      <c r="L26" s="464"/>
      <c r="M26" s="464"/>
      <c r="N26" s="464"/>
      <c r="O26" s="464"/>
      <c r="P26" s="315"/>
    </row>
    <row r="27" spans="2:16" ht="13.5" customHeight="1" x14ac:dyDescent="0.25">
      <c r="B27" s="490" t="s">
        <v>62</v>
      </c>
      <c r="C27" s="493" t="s">
        <v>0</v>
      </c>
      <c r="D27" s="493" t="s">
        <v>1</v>
      </c>
      <c r="E27" s="493" t="s">
        <v>2</v>
      </c>
      <c r="F27" s="493" t="s">
        <v>3</v>
      </c>
      <c r="G27" s="493" t="s">
        <v>4</v>
      </c>
      <c r="H27" s="493" t="s">
        <v>10</v>
      </c>
      <c r="I27" s="493" t="s">
        <v>5</v>
      </c>
      <c r="J27" s="493" t="s">
        <v>6</v>
      </c>
      <c r="K27" s="493" t="s">
        <v>7</v>
      </c>
      <c r="L27" s="493" t="s">
        <v>8</v>
      </c>
      <c r="M27" s="493" t="s">
        <v>11</v>
      </c>
      <c r="N27" s="493" t="s">
        <v>12</v>
      </c>
      <c r="O27" s="493" t="s">
        <v>13</v>
      </c>
      <c r="P27" s="480"/>
    </row>
    <row r="28" spans="2:16" ht="18" customHeight="1" x14ac:dyDescent="0.2">
      <c r="B28" s="491" t="s">
        <v>63</v>
      </c>
      <c r="C28" s="467">
        <v>390102</v>
      </c>
      <c r="D28" s="467">
        <v>393293</v>
      </c>
      <c r="E28" s="467">
        <v>397320</v>
      </c>
      <c r="F28" s="467">
        <v>400409</v>
      </c>
      <c r="G28" s="467">
        <v>404546</v>
      </c>
      <c r="H28" s="467">
        <v>408721</v>
      </c>
      <c r="I28" s="467">
        <v>411863</v>
      </c>
      <c r="J28" s="467">
        <v>414735</v>
      </c>
      <c r="K28" s="467">
        <v>418994</v>
      </c>
      <c r="L28" s="467">
        <v>423698</v>
      </c>
      <c r="M28" s="467">
        <v>427397</v>
      </c>
      <c r="N28" s="467">
        <v>433420</v>
      </c>
      <c r="O28" s="467">
        <f>AVERAGE(C28:N28)</f>
        <v>410374.83333333331</v>
      </c>
      <c r="P28" s="315"/>
    </row>
    <row r="29" spans="2:16" ht="13.5" customHeight="1" x14ac:dyDescent="0.2">
      <c r="B29" s="491" t="s">
        <v>64</v>
      </c>
      <c r="C29" s="467">
        <v>267990</v>
      </c>
      <c r="D29" s="467">
        <v>269756</v>
      </c>
      <c r="E29" s="467">
        <v>272251</v>
      </c>
      <c r="F29" s="467">
        <v>273221</v>
      </c>
      <c r="G29" s="467">
        <v>275181</v>
      </c>
      <c r="H29" s="467">
        <v>278220</v>
      </c>
      <c r="I29" s="467">
        <v>280023</v>
      </c>
      <c r="J29" s="467">
        <v>281270</v>
      </c>
      <c r="K29" s="467">
        <v>282972</v>
      </c>
      <c r="L29" s="467">
        <v>285115</v>
      </c>
      <c r="M29" s="467">
        <v>284725</v>
      </c>
      <c r="N29" s="467">
        <v>286220</v>
      </c>
      <c r="O29" s="467">
        <f>AVERAGE(C29:N29)</f>
        <v>278078.66666666669</v>
      </c>
      <c r="P29" s="315"/>
    </row>
    <row r="30" spans="2:16" ht="13.5" customHeight="1" x14ac:dyDescent="0.2">
      <c r="B30" s="491" t="s">
        <v>179</v>
      </c>
      <c r="C30" s="467">
        <v>550761</v>
      </c>
      <c r="D30" s="467">
        <v>549603</v>
      </c>
      <c r="E30" s="467">
        <v>545586</v>
      </c>
      <c r="F30" s="467">
        <v>541765</v>
      </c>
      <c r="G30" s="467">
        <v>529988</v>
      </c>
      <c r="H30" s="467">
        <v>526276</v>
      </c>
      <c r="I30" s="467">
        <v>523676</v>
      </c>
      <c r="J30" s="467">
        <v>520694</v>
      </c>
      <c r="K30" s="467">
        <v>519071</v>
      </c>
      <c r="L30" s="467">
        <v>517302</v>
      </c>
      <c r="M30" s="467">
        <v>509069</v>
      </c>
      <c r="N30" s="467">
        <v>511902</v>
      </c>
      <c r="O30" s="467">
        <f>AVERAGE(C30:N30)</f>
        <v>528807.75</v>
      </c>
      <c r="P30" s="315"/>
    </row>
    <row r="31" spans="2:16" ht="13.5" customHeight="1" x14ac:dyDescent="0.2">
      <c r="B31" s="491" t="s">
        <v>66</v>
      </c>
      <c r="C31" s="467">
        <v>130247</v>
      </c>
      <c r="D31" s="467">
        <v>132500</v>
      </c>
      <c r="E31" s="467">
        <v>135063</v>
      </c>
      <c r="F31" s="467">
        <v>137688</v>
      </c>
      <c r="G31" s="467">
        <v>139367</v>
      </c>
      <c r="H31" s="467">
        <v>141569</v>
      </c>
      <c r="I31" s="467">
        <v>144173</v>
      </c>
      <c r="J31" s="467">
        <v>145844</v>
      </c>
      <c r="K31" s="467">
        <v>146231</v>
      </c>
      <c r="L31" s="467">
        <v>147273</v>
      </c>
      <c r="M31" s="467">
        <v>146948</v>
      </c>
      <c r="N31" s="467">
        <v>146926</v>
      </c>
      <c r="O31" s="467">
        <f>AVERAGE(C31:N31)</f>
        <v>141152.41666666666</v>
      </c>
      <c r="P31" s="315"/>
    </row>
    <row r="32" spans="2:16" ht="13.5" customHeight="1" x14ac:dyDescent="0.2">
      <c r="B32" s="491" t="s">
        <v>67</v>
      </c>
      <c r="C32" s="467">
        <v>57793</v>
      </c>
      <c r="D32" s="467">
        <v>56260</v>
      </c>
      <c r="E32" s="467">
        <v>54992</v>
      </c>
      <c r="F32" s="467">
        <v>54235</v>
      </c>
      <c r="G32" s="467">
        <v>52730</v>
      </c>
      <c r="H32" s="467">
        <v>51182</v>
      </c>
      <c r="I32" s="467">
        <v>49798</v>
      </c>
      <c r="J32" s="467">
        <v>48289</v>
      </c>
      <c r="K32" s="467">
        <v>46751</v>
      </c>
      <c r="L32" s="467">
        <v>45024</v>
      </c>
      <c r="M32" s="467">
        <v>43689</v>
      </c>
      <c r="N32" s="467">
        <v>43028</v>
      </c>
      <c r="O32" s="467">
        <f>AVERAGE(C32:N32)</f>
        <v>50314.25</v>
      </c>
      <c r="P32" s="315"/>
    </row>
    <row r="33" spans="2:16" ht="13.5" customHeight="1" x14ac:dyDescent="0.2">
      <c r="B33" s="492" t="s">
        <v>40</v>
      </c>
      <c r="C33" s="494">
        <f t="shared" ref="C33:O33" si="4">SUM(C28:C32)</f>
        <v>1396893</v>
      </c>
      <c r="D33" s="494">
        <f t="shared" si="4"/>
        <v>1401412</v>
      </c>
      <c r="E33" s="494">
        <f t="shared" si="4"/>
        <v>1405212</v>
      </c>
      <c r="F33" s="494">
        <f t="shared" si="4"/>
        <v>1407318</v>
      </c>
      <c r="G33" s="494">
        <f t="shared" si="4"/>
        <v>1401812</v>
      </c>
      <c r="H33" s="494">
        <f t="shared" si="4"/>
        <v>1405968</v>
      </c>
      <c r="I33" s="494">
        <f t="shared" si="4"/>
        <v>1409533</v>
      </c>
      <c r="J33" s="494">
        <f t="shared" si="4"/>
        <v>1410832</v>
      </c>
      <c r="K33" s="494">
        <f>SUM(K28:K32)</f>
        <v>1414019</v>
      </c>
      <c r="L33" s="494">
        <f>SUM(L28:L32)</f>
        <v>1418412</v>
      </c>
      <c r="M33" s="494">
        <f t="shared" si="4"/>
        <v>1411828</v>
      </c>
      <c r="N33" s="494">
        <f t="shared" si="4"/>
        <v>1421496</v>
      </c>
      <c r="O33" s="494">
        <f t="shared" si="4"/>
        <v>1408727.9166666667</v>
      </c>
      <c r="P33" s="376"/>
    </row>
    <row r="34" spans="2:16" ht="13.5" customHeight="1" x14ac:dyDescent="0.2"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</row>
    <row r="35" spans="2:16" ht="13.5" customHeight="1" x14ac:dyDescent="0.25">
      <c r="B35" s="489" t="s">
        <v>25</v>
      </c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1" t="s">
        <v>14</v>
      </c>
    </row>
    <row r="36" spans="2:16" ht="18" customHeight="1" x14ac:dyDescent="0.25">
      <c r="B36" s="489" t="s">
        <v>268</v>
      </c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1" t="s">
        <v>14</v>
      </c>
    </row>
    <row r="37" spans="2:16" ht="13.5" customHeight="1" x14ac:dyDescent="0.25">
      <c r="B37" s="315"/>
      <c r="C37" s="483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315"/>
      <c r="P37" s="315"/>
    </row>
    <row r="38" spans="2:16" ht="13.5" customHeight="1" x14ac:dyDescent="0.25">
      <c r="B38" s="490" t="s">
        <v>62</v>
      </c>
      <c r="C38" s="493" t="s">
        <v>0</v>
      </c>
      <c r="D38" s="493" t="s">
        <v>1</v>
      </c>
      <c r="E38" s="493" t="s">
        <v>2</v>
      </c>
      <c r="F38" s="493" t="s">
        <v>3</v>
      </c>
      <c r="G38" s="493" t="s">
        <v>4</v>
      </c>
      <c r="H38" s="493" t="s">
        <v>10</v>
      </c>
      <c r="I38" s="493" t="s">
        <v>5</v>
      </c>
      <c r="J38" s="493" t="s">
        <v>6</v>
      </c>
      <c r="K38" s="493" t="s">
        <v>7</v>
      </c>
      <c r="L38" s="493" t="s">
        <v>8</v>
      </c>
      <c r="M38" s="493" t="s">
        <v>11</v>
      </c>
      <c r="N38" s="493" t="s">
        <v>12</v>
      </c>
      <c r="O38" s="493" t="s">
        <v>13</v>
      </c>
      <c r="P38" s="480"/>
    </row>
    <row r="39" spans="2:16" ht="18" customHeight="1" x14ac:dyDescent="0.2">
      <c r="B39" s="491" t="s">
        <v>63</v>
      </c>
      <c r="C39" s="467">
        <f t="shared" ref="C39:H39" si="5">+C17+C28</f>
        <v>3030613</v>
      </c>
      <c r="D39" s="467">
        <f t="shared" si="5"/>
        <v>3133517</v>
      </c>
      <c r="E39" s="467">
        <f t="shared" si="5"/>
        <v>3092038</v>
      </c>
      <c r="F39" s="467">
        <f t="shared" si="5"/>
        <v>3141932</v>
      </c>
      <c r="G39" s="467">
        <f t="shared" si="5"/>
        <v>3119284</v>
      </c>
      <c r="H39" s="467">
        <f t="shared" si="5"/>
        <v>3125725</v>
      </c>
      <c r="I39" s="467">
        <f t="shared" ref="I39:J39" si="6">+I17+I28</f>
        <v>3149470</v>
      </c>
      <c r="J39" s="467">
        <f t="shared" si="6"/>
        <v>3162917</v>
      </c>
      <c r="K39" s="467">
        <f t="shared" ref="K39:L39" si="7">+K17+K28</f>
        <v>3142510</v>
      </c>
      <c r="L39" s="467">
        <f t="shared" si="7"/>
        <v>3103471</v>
      </c>
      <c r="M39" s="467">
        <f t="shared" ref="M39:N39" si="8">+M17+M28</f>
        <v>3139738</v>
      </c>
      <c r="N39" s="467">
        <f t="shared" si="8"/>
        <v>3178702</v>
      </c>
      <c r="O39" s="467">
        <f t="shared" ref="O39:O43" si="9">+O28+O17</f>
        <v>3126659.75</v>
      </c>
      <c r="P39" s="181"/>
    </row>
    <row r="40" spans="2:16" ht="13.5" customHeight="1" x14ac:dyDescent="0.2">
      <c r="B40" s="491" t="s">
        <v>64</v>
      </c>
      <c r="C40" s="467">
        <f t="shared" ref="C40:D43" si="10">+C18+C29</f>
        <v>1387515</v>
      </c>
      <c r="D40" s="467">
        <f t="shared" si="10"/>
        <v>1430518</v>
      </c>
      <c r="E40" s="467">
        <f t="shared" ref="E40:F40" si="11">+E18+E29</f>
        <v>1425210</v>
      </c>
      <c r="F40" s="467">
        <f t="shared" si="11"/>
        <v>1428680</v>
      </c>
      <c r="G40" s="467">
        <f t="shared" ref="G40:H40" si="12">+G18+G29</f>
        <v>1442280</v>
      </c>
      <c r="H40" s="467">
        <f t="shared" si="12"/>
        <v>1470563</v>
      </c>
      <c r="I40" s="467">
        <f t="shared" ref="I40:J40" si="13">+I18+I29</f>
        <v>1468477</v>
      </c>
      <c r="J40" s="467">
        <f t="shared" si="13"/>
        <v>1462364</v>
      </c>
      <c r="K40" s="467">
        <f t="shared" ref="K40:L40" si="14">+K18+K29</f>
        <v>1463833</v>
      </c>
      <c r="L40" s="467">
        <f t="shared" si="14"/>
        <v>1454441</v>
      </c>
      <c r="M40" s="467">
        <f t="shared" ref="M40:N40" si="15">+M18+M29</f>
        <v>1433690</v>
      </c>
      <c r="N40" s="467">
        <f t="shared" si="15"/>
        <v>1430306</v>
      </c>
      <c r="O40" s="467">
        <f t="shared" si="9"/>
        <v>1441489.75</v>
      </c>
      <c r="P40" s="181"/>
    </row>
    <row r="41" spans="2:16" ht="13.5" customHeight="1" x14ac:dyDescent="0.2">
      <c r="B41" s="491" t="s">
        <v>65</v>
      </c>
      <c r="C41" s="467">
        <f t="shared" si="10"/>
        <v>945843</v>
      </c>
      <c r="D41" s="467">
        <f t="shared" si="10"/>
        <v>943143</v>
      </c>
      <c r="E41" s="467">
        <f t="shared" ref="E41:F41" si="16">+E19+E30</f>
        <v>937143</v>
      </c>
      <c r="F41" s="467">
        <f t="shared" si="16"/>
        <v>933241</v>
      </c>
      <c r="G41" s="467">
        <f t="shared" ref="G41:H41" si="17">+G19+G30</f>
        <v>927165</v>
      </c>
      <c r="H41" s="467">
        <f t="shared" si="17"/>
        <v>914555</v>
      </c>
      <c r="I41" s="467">
        <f t="shared" ref="I41:J41" si="18">+I19+I30</f>
        <v>912884</v>
      </c>
      <c r="J41" s="467">
        <f t="shared" si="18"/>
        <v>909335</v>
      </c>
      <c r="K41" s="467">
        <f t="shared" ref="K41:L41" si="19">+K19+K30</f>
        <v>905018</v>
      </c>
      <c r="L41" s="467">
        <f t="shared" si="19"/>
        <v>895919</v>
      </c>
      <c r="M41" s="467">
        <f t="shared" ref="M41:N41" si="20">+M19+M30</f>
        <v>885906</v>
      </c>
      <c r="N41" s="467">
        <f t="shared" si="20"/>
        <v>897867</v>
      </c>
      <c r="O41" s="467">
        <f t="shared" si="9"/>
        <v>917334.91666666674</v>
      </c>
      <c r="P41" s="181"/>
    </row>
    <row r="42" spans="2:16" ht="13.5" customHeight="1" x14ac:dyDescent="0.2">
      <c r="B42" s="491" t="s">
        <v>66</v>
      </c>
      <c r="C42" s="467">
        <f t="shared" si="10"/>
        <v>592235</v>
      </c>
      <c r="D42" s="467">
        <f t="shared" si="10"/>
        <v>605979</v>
      </c>
      <c r="E42" s="467">
        <f t="shared" ref="E42:F42" si="21">+E20+E31</f>
        <v>608183</v>
      </c>
      <c r="F42" s="467">
        <f t="shared" si="21"/>
        <v>617133</v>
      </c>
      <c r="G42" s="467">
        <f t="shared" ref="G42:H42" si="22">+G20+G31</f>
        <v>623982</v>
      </c>
      <c r="H42" s="467">
        <f t="shared" si="22"/>
        <v>619174</v>
      </c>
      <c r="I42" s="467">
        <f t="shared" ref="I42:J42" si="23">+I20+I31</f>
        <v>615642</v>
      </c>
      <c r="J42" s="467">
        <f t="shared" si="23"/>
        <v>611767</v>
      </c>
      <c r="K42" s="467">
        <f t="shared" ref="K42:L42" si="24">+K20+K31</f>
        <v>611911</v>
      </c>
      <c r="L42" s="467">
        <f t="shared" si="24"/>
        <v>606017</v>
      </c>
      <c r="M42" s="467">
        <f t="shared" ref="M42:N42" si="25">+M20+M31</f>
        <v>613265</v>
      </c>
      <c r="N42" s="467">
        <f t="shared" si="25"/>
        <v>618788</v>
      </c>
      <c r="O42" s="467">
        <f t="shared" si="9"/>
        <v>612006.33333333337</v>
      </c>
      <c r="P42" s="181"/>
    </row>
    <row r="43" spans="2:16" ht="13.5" customHeight="1" x14ac:dyDescent="0.2">
      <c r="B43" s="491" t="s">
        <v>67</v>
      </c>
      <c r="C43" s="467">
        <f t="shared" si="10"/>
        <v>254736</v>
      </c>
      <c r="D43" s="467">
        <f t="shared" si="10"/>
        <v>255117</v>
      </c>
      <c r="E43" s="467">
        <f t="shared" ref="E43:F43" si="26">+E21+E32</f>
        <v>247734</v>
      </c>
      <c r="F43" s="467">
        <f t="shared" si="26"/>
        <v>251069</v>
      </c>
      <c r="G43" s="467">
        <f t="shared" ref="G43:H43" si="27">+G21+G32</f>
        <v>251186</v>
      </c>
      <c r="H43" s="467">
        <f t="shared" si="27"/>
        <v>243586</v>
      </c>
      <c r="I43" s="467">
        <f t="shared" ref="I43:J43" si="28">+I21+I32</f>
        <v>237885</v>
      </c>
      <c r="J43" s="467">
        <f t="shared" si="28"/>
        <v>220404</v>
      </c>
      <c r="K43" s="467">
        <f t="shared" ref="K43:L43" si="29">+K21+K32</f>
        <v>214269</v>
      </c>
      <c r="L43" s="467">
        <f t="shared" si="29"/>
        <v>201512</v>
      </c>
      <c r="M43" s="467">
        <f t="shared" ref="M43:N43" si="30">+M21+M32</f>
        <v>199323</v>
      </c>
      <c r="N43" s="467">
        <f t="shared" si="30"/>
        <v>197748</v>
      </c>
      <c r="O43" s="467">
        <f t="shared" si="9"/>
        <v>231214.08333333334</v>
      </c>
      <c r="P43" s="181"/>
    </row>
    <row r="44" spans="2:16" ht="13.5" customHeight="1" x14ac:dyDescent="0.2">
      <c r="B44" s="492" t="s">
        <v>40</v>
      </c>
      <c r="C44" s="494">
        <f t="shared" ref="C44:O44" si="31">SUM(C39:C43)</f>
        <v>6210942</v>
      </c>
      <c r="D44" s="494">
        <f t="shared" si="31"/>
        <v>6368274</v>
      </c>
      <c r="E44" s="494">
        <f t="shared" si="31"/>
        <v>6310308</v>
      </c>
      <c r="F44" s="494">
        <f t="shared" si="31"/>
        <v>6372055</v>
      </c>
      <c r="G44" s="494">
        <f t="shared" si="31"/>
        <v>6363897</v>
      </c>
      <c r="H44" s="494">
        <f t="shared" si="31"/>
        <v>6373603</v>
      </c>
      <c r="I44" s="494">
        <f>SUM(I39:I43)</f>
        <v>6384358</v>
      </c>
      <c r="J44" s="494">
        <f>SUM(J39:J43)</f>
        <v>6366787</v>
      </c>
      <c r="K44" s="494">
        <f>SUM(K39:K43)</f>
        <v>6337541</v>
      </c>
      <c r="L44" s="494">
        <f>SUM(L39:L43)</f>
        <v>6261360</v>
      </c>
      <c r="M44" s="494">
        <f t="shared" si="31"/>
        <v>6271922</v>
      </c>
      <c r="N44" s="494">
        <f t="shared" si="31"/>
        <v>6323411</v>
      </c>
      <c r="O44" s="494">
        <f t="shared" si="31"/>
        <v>6328704.833333333</v>
      </c>
      <c r="P44" s="376"/>
    </row>
    <row r="45" spans="2:16" ht="13.5" customHeight="1" x14ac:dyDescent="0.2">
      <c r="P45" s="315"/>
    </row>
    <row r="46" spans="2:16" ht="13.5" customHeight="1" x14ac:dyDescent="0.2">
      <c r="O46" s="178" t="s">
        <v>9</v>
      </c>
      <c r="P46" s="484"/>
    </row>
  </sheetData>
  <phoneticPr fontId="0" type="noConversion"/>
  <hyperlinks>
    <hyperlink ref="O46" location="INDICE!C3" display="Volver al Indice"/>
    <hyperlink ref="B4" location="INDICE!C3" display="Volver al Indice"/>
  </hyperlinks>
  <printOptions horizontalCentered="1"/>
  <pageMargins left="0.19685039370078741" right="0.19685039370078741" top="0.59055118110236227" bottom="0.98425196850393704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19" zoomScale="90" zoomScaleNormal="90" workbookViewId="0">
      <selection activeCell="A36" sqref="A36"/>
    </sheetView>
  </sheetViews>
  <sheetFormatPr baseColWidth="10" defaultRowHeight="12.75" x14ac:dyDescent="0.2"/>
  <cols>
    <col min="1" max="1" width="16.85546875" style="177" customWidth="1"/>
    <col min="2" max="16384" width="11.42578125" style="177"/>
  </cols>
  <sheetData>
    <row r="1" spans="1:14" ht="36.75" customHeight="1" x14ac:dyDescent="0.25">
      <c r="A1" s="676" t="s">
        <v>262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</row>
    <row r="2" spans="1:14" ht="17.25" customHeight="1" x14ac:dyDescent="0.25">
      <c r="A2" s="676">
        <v>2013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</row>
    <row r="3" spans="1:14" x14ac:dyDescent="0.2">
      <c r="A3" s="178" t="s">
        <v>9</v>
      </c>
    </row>
    <row r="4" spans="1:14" ht="15" x14ac:dyDescent="0.25">
      <c r="A4" s="490" t="s">
        <v>62</v>
      </c>
      <c r="B4" s="493" t="s">
        <v>0</v>
      </c>
      <c r="C4" s="493" t="s">
        <v>1</v>
      </c>
      <c r="D4" s="493" t="s">
        <v>2</v>
      </c>
      <c r="E4" s="493" t="s">
        <v>3</v>
      </c>
      <c r="F4" s="493" t="s">
        <v>4</v>
      </c>
      <c r="G4" s="493" t="s">
        <v>10</v>
      </c>
      <c r="H4" s="493" t="s">
        <v>5</v>
      </c>
      <c r="I4" s="493" t="s">
        <v>6</v>
      </c>
      <c r="J4" s="493" t="s">
        <v>7</v>
      </c>
      <c r="K4" s="493" t="s">
        <v>8</v>
      </c>
      <c r="L4" s="493" t="s">
        <v>11</v>
      </c>
      <c r="M4" s="493" t="s">
        <v>12</v>
      </c>
      <c r="N4" s="493" t="s">
        <v>13</v>
      </c>
    </row>
    <row r="5" spans="1:14" x14ac:dyDescent="0.2">
      <c r="A5" s="491" t="s">
        <v>63</v>
      </c>
      <c r="B5" s="467">
        <f>B17+B28</f>
        <v>2640511</v>
      </c>
      <c r="C5" s="467">
        <f t="shared" ref="C5:M5" si="0">C17+C28</f>
        <v>2740224</v>
      </c>
      <c r="D5" s="467">
        <f t="shared" si="0"/>
        <v>2694718</v>
      </c>
      <c r="E5" s="467">
        <f t="shared" si="0"/>
        <v>2741523</v>
      </c>
      <c r="F5" s="467">
        <f t="shared" si="0"/>
        <v>2714738</v>
      </c>
      <c r="G5" s="467">
        <f t="shared" si="0"/>
        <v>2717004</v>
      </c>
      <c r="H5" s="467">
        <f t="shared" si="0"/>
        <v>2737607</v>
      </c>
      <c r="I5" s="467">
        <f t="shared" si="0"/>
        <v>2748182</v>
      </c>
      <c r="J5" s="467">
        <f t="shared" si="0"/>
        <v>2723516</v>
      </c>
      <c r="K5" s="467">
        <f t="shared" si="0"/>
        <v>2679773</v>
      </c>
      <c r="L5" s="467">
        <f t="shared" si="0"/>
        <v>2712341</v>
      </c>
      <c r="M5" s="467">
        <f t="shared" si="0"/>
        <v>2745282</v>
      </c>
      <c r="N5" s="467">
        <f>AVERAGE(B5:M5)</f>
        <v>2716284.9166666665</v>
      </c>
    </row>
    <row r="6" spans="1:14" x14ac:dyDescent="0.2">
      <c r="A6" s="491" t="s">
        <v>650</v>
      </c>
      <c r="B6" s="467">
        <f t="shared" ref="B6:M9" si="1">B18+B29</f>
        <v>1119525</v>
      </c>
      <c r="C6" s="467">
        <f t="shared" si="1"/>
        <v>1160762</v>
      </c>
      <c r="D6" s="467">
        <f t="shared" si="1"/>
        <v>1152959</v>
      </c>
      <c r="E6" s="467">
        <f t="shared" si="1"/>
        <v>1155459</v>
      </c>
      <c r="F6" s="467">
        <f t="shared" si="1"/>
        <v>1167099</v>
      </c>
      <c r="G6" s="467">
        <f t="shared" si="1"/>
        <v>1192343</v>
      </c>
      <c r="H6" s="467">
        <f t="shared" si="1"/>
        <v>1188454</v>
      </c>
      <c r="I6" s="467">
        <f t="shared" si="1"/>
        <v>1181094</v>
      </c>
      <c r="J6" s="467">
        <f t="shared" si="1"/>
        <v>1180861</v>
      </c>
      <c r="K6" s="467">
        <f t="shared" si="1"/>
        <v>1169326</v>
      </c>
      <c r="L6" s="467">
        <f t="shared" si="1"/>
        <v>1148965</v>
      </c>
      <c r="M6" s="467">
        <f t="shared" si="1"/>
        <v>1144086</v>
      </c>
      <c r="N6" s="467">
        <f>AVERAGE(B6:M6)</f>
        <v>1163411.0833333333</v>
      </c>
    </row>
    <row r="7" spans="1:14" x14ac:dyDescent="0.2">
      <c r="A7" s="491" t="s">
        <v>65</v>
      </c>
      <c r="B7" s="467">
        <f t="shared" si="1"/>
        <v>395082</v>
      </c>
      <c r="C7" s="467">
        <f t="shared" si="1"/>
        <v>393540</v>
      </c>
      <c r="D7" s="467">
        <f t="shared" si="1"/>
        <v>391557</v>
      </c>
      <c r="E7" s="467">
        <f t="shared" si="1"/>
        <v>391476</v>
      </c>
      <c r="F7" s="467">
        <f t="shared" si="1"/>
        <v>397177</v>
      </c>
      <c r="G7" s="467">
        <f t="shared" si="1"/>
        <v>388279</v>
      </c>
      <c r="H7" s="467">
        <f t="shared" si="1"/>
        <v>389208</v>
      </c>
      <c r="I7" s="467">
        <f t="shared" si="1"/>
        <v>388641</v>
      </c>
      <c r="J7" s="467">
        <f t="shared" si="1"/>
        <v>385947</v>
      </c>
      <c r="K7" s="467">
        <f t="shared" si="1"/>
        <v>378617</v>
      </c>
      <c r="L7" s="467">
        <f t="shared" si="1"/>
        <v>376837</v>
      </c>
      <c r="M7" s="467">
        <f t="shared" si="1"/>
        <v>385965</v>
      </c>
      <c r="N7" s="467">
        <f>AVERAGE(B7:M7)</f>
        <v>388527.16666666669</v>
      </c>
    </row>
    <row r="8" spans="1:14" x14ac:dyDescent="0.2">
      <c r="A8" s="491" t="s">
        <v>66</v>
      </c>
      <c r="B8" s="467">
        <f t="shared" si="1"/>
        <v>461988</v>
      </c>
      <c r="C8" s="467">
        <f t="shared" si="1"/>
        <v>473479</v>
      </c>
      <c r="D8" s="467">
        <f t="shared" si="1"/>
        <v>473120</v>
      </c>
      <c r="E8" s="467">
        <f t="shared" si="1"/>
        <v>479445</v>
      </c>
      <c r="F8" s="467">
        <f t="shared" si="1"/>
        <v>484615</v>
      </c>
      <c r="G8" s="467">
        <f t="shared" si="1"/>
        <v>477605</v>
      </c>
      <c r="H8" s="467">
        <f t="shared" si="1"/>
        <v>471469</v>
      </c>
      <c r="I8" s="467">
        <f t="shared" si="1"/>
        <v>465923</v>
      </c>
      <c r="J8" s="467">
        <f t="shared" si="1"/>
        <v>465680</v>
      </c>
      <c r="K8" s="467">
        <f t="shared" si="1"/>
        <v>458744</v>
      </c>
      <c r="L8" s="467">
        <f t="shared" si="1"/>
        <v>466317</v>
      </c>
      <c r="M8" s="467">
        <f t="shared" si="1"/>
        <v>471862</v>
      </c>
      <c r="N8" s="467">
        <f>AVERAGE(B8:M8)</f>
        <v>470853.91666666669</v>
      </c>
    </row>
    <row r="9" spans="1:14" x14ac:dyDescent="0.2">
      <c r="A9" s="491" t="s">
        <v>67</v>
      </c>
      <c r="B9" s="467">
        <f t="shared" si="1"/>
        <v>196943</v>
      </c>
      <c r="C9" s="467">
        <f t="shared" si="1"/>
        <v>198857</v>
      </c>
      <c r="D9" s="467">
        <f t="shared" si="1"/>
        <v>192742</v>
      </c>
      <c r="E9" s="467">
        <f t="shared" si="1"/>
        <v>196834</v>
      </c>
      <c r="F9" s="467">
        <f t="shared" si="1"/>
        <v>198456</v>
      </c>
      <c r="G9" s="467">
        <f t="shared" si="1"/>
        <v>192404</v>
      </c>
      <c r="H9" s="467">
        <f t="shared" si="1"/>
        <v>188087</v>
      </c>
      <c r="I9" s="467">
        <f t="shared" si="1"/>
        <v>172115</v>
      </c>
      <c r="J9" s="467">
        <f t="shared" si="1"/>
        <v>167518</v>
      </c>
      <c r="K9" s="467">
        <f t="shared" si="1"/>
        <v>156488</v>
      </c>
      <c r="L9" s="467">
        <f t="shared" si="1"/>
        <v>155634</v>
      </c>
      <c r="M9" s="467">
        <f t="shared" si="1"/>
        <v>154720</v>
      </c>
      <c r="N9" s="467">
        <f>AVERAGE(B9:M9)</f>
        <v>180899.83333333334</v>
      </c>
    </row>
    <row r="10" spans="1:14" x14ac:dyDescent="0.2">
      <c r="A10" s="492" t="s">
        <v>40</v>
      </c>
      <c r="B10" s="494">
        <f>SUM(B5:B9)</f>
        <v>4814049</v>
      </c>
      <c r="C10" s="494">
        <f>SUM(C5:C9)</f>
        <v>4966862</v>
      </c>
      <c r="D10" s="494">
        <f t="shared" ref="D10:N10" si="2">SUM(D5:D9)</f>
        <v>4905096</v>
      </c>
      <c r="E10" s="494">
        <f t="shared" si="2"/>
        <v>4964737</v>
      </c>
      <c r="F10" s="494">
        <f t="shared" si="2"/>
        <v>4962085</v>
      </c>
      <c r="G10" s="494">
        <f t="shared" si="2"/>
        <v>4967635</v>
      </c>
      <c r="H10" s="494">
        <f t="shared" si="2"/>
        <v>4974825</v>
      </c>
      <c r="I10" s="494">
        <f t="shared" si="2"/>
        <v>4955955</v>
      </c>
      <c r="J10" s="494">
        <f t="shared" si="2"/>
        <v>4923522</v>
      </c>
      <c r="K10" s="494">
        <f t="shared" si="2"/>
        <v>4842948</v>
      </c>
      <c r="L10" s="494">
        <f t="shared" si="2"/>
        <v>4860094</v>
      </c>
      <c r="M10" s="494">
        <f t="shared" si="2"/>
        <v>4901915</v>
      </c>
      <c r="N10" s="494">
        <f t="shared" si="2"/>
        <v>4919976.916666667</v>
      </c>
    </row>
    <row r="11" spans="1:14" ht="21" customHeight="1" x14ac:dyDescent="0.2">
      <c r="A11" s="316"/>
      <c r="B11" s="316"/>
      <c r="C11" s="316"/>
      <c r="D11" s="316"/>
      <c r="E11" s="316"/>
      <c r="F11" s="316"/>
      <c r="G11" s="316"/>
      <c r="H11" s="376"/>
      <c r="I11" s="376"/>
      <c r="J11" s="376"/>
      <c r="K11" s="376"/>
      <c r="L11" s="376"/>
      <c r="M11" s="376"/>
      <c r="N11" s="376"/>
    </row>
    <row r="12" spans="1:14" ht="17.25" customHeight="1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1:14" ht="31.5" customHeight="1" x14ac:dyDescent="0.25">
      <c r="A13" s="676" t="s">
        <v>259</v>
      </c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</row>
    <row r="14" spans="1:14" ht="15.75" x14ac:dyDescent="0.25">
      <c r="A14" s="675" t="s">
        <v>268</v>
      </c>
      <c r="B14" s="670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</row>
    <row r="15" spans="1:14" x14ac:dyDescent="0.2">
      <c r="A15" s="178" t="s">
        <v>9</v>
      </c>
    </row>
    <row r="16" spans="1:14" ht="15" x14ac:dyDescent="0.25">
      <c r="A16" s="490" t="s">
        <v>62</v>
      </c>
      <c r="B16" s="493" t="s">
        <v>0</v>
      </c>
      <c r="C16" s="493" t="s">
        <v>1</v>
      </c>
      <c r="D16" s="493" t="s">
        <v>2</v>
      </c>
      <c r="E16" s="493" t="s">
        <v>3</v>
      </c>
      <c r="F16" s="493" t="s">
        <v>4</v>
      </c>
      <c r="G16" s="493" t="s">
        <v>10</v>
      </c>
      <c r="H16" s="493" t="s">
        <v>5</v>
      </c>
      <c r="I16" s="493" t="s">
        <v>6</v>
      </c>
      <c r="J16" s="493" t="s">
        <v>7</v>
      </c>
      <c r="K16" s="493" t="s">
        <v>8</v>
      </c>
      <c r="L16" s="493" t="s">
        <v>11</v>
      </c>
      <c r="M16" s="493" t="s">
        <v>12</v>
      </c>
      <c r="N16" s="493" t="s">
        <v>13</v>
      </c>
    </row>
    <row r="17" spans="1:14" x14ac:dyDescent="0.2">
      <c r="A17" s="491" t="s">
        <v>63</v>
      </c>
      <c r="B17" s="467">
        <v>1700915</v>
      </c>
      <c r="C17" s="467">
        <v>1770861</v>
      </c>
      <c r="D17" s="467">
        <v>1751068</v>
      </c>
      <c r="E17" s="467">
        <v>1772087</v>
      </c>
      <c r="F17" s="467">
        <v>1753901</v>
      </c>
      <c r="G17" s="467">
        <v>1756124</v>
      </c>
      <c r="H17" s="467">
        <v>1772127</v>
      </c>
      <c r="I17" s="467">
        <v>1780102</v>
      </c>
      <c r="J17" s="467">
        <v>1760394</v>
      </c>
      <c r="K17" s="467">
        <v>1728751</v>
      </c>
      <c r="L17" s="467">
        <v>1750282</v>
      </c>
      <c r="M17" s="467">
        <v>1770454</v>
      </c>
      <c r="N17" s="467">
        <f>AVERAGE(B17:M17)</f>
        <v>1755588.8333333333</v>
      </c>
    </row>
    <row r="18" spans="1:14" x14ac:dyDescent="0.2">
      <c r="A18" s="491" t="s">
        <v>64</v>
      </c>
      <c r="B18" s="467">
        <v>631904</v>
      </c>
      <c r="C18" s="467">
        <v>655917</v>
      </c>
      <c r="D18" s="467">
        <v>651980</v>
      </c>
      <c r="E18" s="467">
        <v>648465</v>
      </c>
      <c r="F18" s="467">
        <v>652927</v>
      </c>
      <c r="G18" s="467">
        <v>666884</v>
      </c>
      <c r="H18" s="467">
        <v>666604</v>
      </c>
      <c r="I18" s="467">
        <v>664264</v>
      </c>
      <c r="J18" s="467">
        <v>663832</v>
      </c>
      <c r="K18" s="467">
        <v>659028</v>
      </c>
      <c r="L18" s="467">
        <v>651285</v>
      </c>
      <c r="M18" s="467">
        <v>648501</v>
      </c>
      <c r="N18" s="467">
        <f>AVERAGE(B18:M18)</f>
        <v>655132.58333333337</v>
      </c>
    </row>
    <row r="19" spans="1:14" x14ac:dyDescent="0.2">
      <c r="A19" s="491" t="s">
        <v>65</v>
      </c>
      <c r="B19" s="467">
        <v>240910</v>
      </c>
      <c r="C19" s="467">
        <v>235642</v>
      </c>
      <c r="D19" s="467">
        <v>234097</v>
      </c>
      <c r="E19" s="467">
        <v>233641</v>
      </c>
      <c r="F19" s="467">
        <v>238835</v>
      </c>
      <c r="G19" s="467">
        <v>232600</v>
      </c>
      <c r="H19" s="467">
        <v>236109</v>
      </c>
      <c r="I19" s="467">
        <v>235038</v>
      </c>
      <c r="J19" s="467">
        <v>233614</v>
      </c>
      <c r="K19" s="467">
        <v>227582</v>
      </c>
      <c r="L19" s="467">
        <v>226482</v>
      </c>
      <c r="M19" s="467">
        <v>233183</v>
      </c>
      <c r="N19" s="467">
        <f>AVERAGE(B19:M19)</f>
        <v>233977.75</v>
      </c>
    </row>
    <row r="20" spans="1:14" x14ac:dyDescent="0.2">
      <c r="A20" s="491" t="s">
        <v>66</v>
      </c>
      <c r="B20" s="467">
        <v>294182</v>
      </c>
      <c r="C20" s="467">
        <v>303514</v>
      </c>
      <c r="D20" s="467">
        <v>300524</v>
      </c>
      <c r="E20" s="467">
        <v>302414</v>
      </c>
      <c r="F20" s="467">
        <v>303631</v>
      </c>
      <c r="G20" s="467">
        <v>304558</v>
      </c>
      <c r="H20" s="467">
        <v>300702</v>
      </c>
      <c r="I20" s="467">
        <v>297909</v>
      </c>
      <c r="J20" s="467">
        <v>297812</v>
      </c>
      <c r="K20" s="467">
        <v>292427</v>
      </c>
      <c r="L20" s="467">
        <v>294964</v>
      </c>
      <c r="M20" s="467">
        <v>297950</v>
      </c>
      <c r="N20" s="467">
        <f>AVERAGE(B20:M20)</f>
        <v>299215.58333333331</v>
      </c>
    </row>
    <row r="21" spans="1:14" x14ac:dyDescent="0.2">
      <c r="A21" s="491" t="s">
        <v>67</v>
      </c>
      <c r="B21" s="467">
        <v>136666</v>
      </c>
      <c r="C21" s="467">
        <v>138591</v>
      </c>
      <c r="D21" s="467">
        <v>135967</v>
      </c>
      <c r="E21" s="467">
        <v>138651</v>
      </c>
      <c r="F21" s="467">
        <v>136885</v>
      </c>
      <c r="G21" s="467">
        <v>134099</v>
      </c>
      <c r="H21" s="467">
        <v>129493</v>
      </c>
      <c r="I21" s="467">
        <v>120170</v>
      </c>
      <c r="J21" s="467">
        <v>115849</v>
      </c>
      <c r="K21" s="467">
        <v>108969</v>
      </c>
      <c r="L21" s="467">
        <v>109306</v>
      </c>
      <c r="M21" s="467">
        <v>108510</v>
      </c>
      <c r="N21" s="467">
        <f>AVERAGE(B21:M21)</f>
        <v>126096.33333333333</v>
      </c>
    </row>
    <row r="22" spans="1:14" x14ac:dyDescent="0.2">
      <c r="A22" s="492" t="s">
        <v>40</v>
      </c>
      <c r="B22" s="494">
        <f>SUM(B17:B21)</f>
        <v>3004577</v>
      </c>
      <c r="C22" s="494">
        <f t="shared" ref="C22:N22" si="3">SUM(C17:C21)</f>
        <v>3104525</v>
      </c>
      <c r="D22" s="494">
        <f t="shared" si="3"/>
        <v>3073636</v>
      </c>
      <c r="E22" s="494">
        <f t="shared" si="3"/>
        <v>3095258</v>
      </c>
      <c r="F22" s="494">
        <f t="shared" si="3"/>
        <v>3086179</v>
      </c>
      <c r="G22" s="494">
        <f t="shared" si="3"/>
        <v>3094265</v>
      </c>
      <c r="H22" s="494">
        <f t="shared" si="3"/>
        <v>3105035</v>
      </c>
      <c r="I22" s="494">
        <f t="shared" si="3"/>
        <v>3097483</v>
      </c>
      <c r="J22" s="494">
        <f t="shared" si="3"/>
        <v>3071501</v>
      </c>
      <c r="K22" s="494">
        <f t="shared" si="3"/>
        <v>3016757</v>
      </c>
      <c r="L22" s="494">
        <f t="shared" si="3"/>
        <v>3032319</v>
      </c>
      <c r="M22" s="494">
        <f t="shared" si="3"/>
        <v>3058598</v>
      </c>
      <c r="N22" s="494">
        <f t="shared" si="3"/>
        <v>3070011.0833333335</v>
      </c>
    </row>
    <row r="23" spans="1:14" ht="32.25" customHeight="1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</row>
    <row r="24" spans="1:14" ht="24" customHeight="1" x14ac:dyDescent="0.25">
      <c r="A24" s="676" t="s">
        <v>258</v>
      </c>
      <c r="B24" s="670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N24" s="670"/>
    </row>
    <row r="25" spans="1:14" ht="15.75" x14ac:dyDescent="0.25">
      <c r="A25" s="675" t="s">
        <v>268</v>
      </c>
      <c r="B25" s="670"/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N25" s="670"/>
    </row>
    <row r="26" spans="1:14" x14ac:dyDescent="0.2">
      <c r="A26" s="178" t="s">
        <v>9</v>
      </c>
    </row>
    <row r="27" spans="1:14" ht="15" x14ac:dyDescent="0.25">
      <c r="A27" s="490" t="s">
        <v>62</v>
      </c>
      <c r="B27" s="493" t="s">
        <v>0</v>
      </c>
      <c r="C27" s="493" t="s">
        <v>1</v>
      </c>
      <c r="D27" s="493" t="s">
        <v>2</v>
      </c>
      <c r="E27" s="493" t="s">
        <v>3</v>
      </c>
      <c r="F27" s="493" t="s">
        <v>4</v>
      </c>
      <c r="G27" s="493" t="s">
        <v>10</v>
      </c>
      <c r="H27" s="493" t="s">
        <v>5</v>
      </c>
      <c r="I27" s="493" t="s">
        <v>6</v>
      </c>
      <c r="J27" s="493" t="s">
        <v>7</v>
      </c>
      <c r="K27" s="493" t="s">
        <v>8</v>
      </c>
      <c r="L27" s="493" t="s">
        <v>11</v>
      </c>
      <c r="M27" s="493" t="s">
        <v>12</v>
      </c>
      <c r="N27" s="493" t="s">
        <v>13</v>
      </c>
    </row>
    <row r="28" spans="1:14" x14ac:dyDescent="0.2">
      <c r="A28" s="491" t="s">
        <v>63</v>
      </c>
      <c r="B28" s="467">
        <v>939596</v>
      </c>
      <c r="C28" s="467">
        <v>969363</v>
      </c>
      <c r="D28" s="467">
        <v>943650</v>
      </c>
      <c r="E28" s="467">
        <v>969436</v>
      </c>
      <c r="F28" s="467">
        <v>960837</v>
      </c>
      <c r="G28" s="467">
        <v>960880</v>
      </c>
      <c r="H28" s="467">
        <v>965480</v>
      </c>
      <c r="I28" s="467">
        <v>968080</v>
      </c>
      <c r="J28" s="467">
        <v>963122</v>
      </c>
      <c r="K28" s="467">
        <v>951022</v>
      </c>
      <c r="L28" s="467">
        <v>962059</v>
      </c>
      <c r="M28" s="467">
        <v>974828</v>
      </c>
      <c r="N28" s="467">
        <f>AVERAGE(B28:M28)</f>
        <v>960696.08333333337</v>
      </c>
    </row>
    <row r="29" spans="1:14" x14ac:dyDescent="0.2">
      <c r="A29" s="491" t="s">
        <v>64</v>
      </c>
      <c r="B29" s="467">
        <v>487621</v>
      </c>
      <c r="C29" s="467">
        <v>504845</v>
      </c>
      <c r="D29" s="467">
        <v>500979</v>
      </c>
      <c r="E29" s="467">
        <v>506994</v>
      </c>
      <c r="F29" s="467">
        <v>514172</v>
      </c>
      <c r="G29" s="467">
        <v>525459</v>
      </c>
      <c r="H29" s="467">
        <v>521850</v>
      </c>
      <c r="I29" s="467">
        <v>516830</v>
      </c>
      <c r="J29" s="467">
        <v>517029</v>
      </c>
      <c r="K29" s="467">
        <v>510298</v>
      </c>
      <c r="L29" s="467">
        <v>497680</v>
      </c>
      <c r="M29" s="467">
        <v>495585</v>
      </c>
      <c r="N29" s="467">
        <f>AVERAGE(B29:M29)</f>
        <v>508278.5</v>
      </c>
    </row>
    <row r="30" spans="1:14" x14ac:dyDescent="0.2">
      <c r="A30" s="491" t="s">
        <v>179</v>
      </c>
      <c r="B30" s="467">
        <v>154172</v>
      </c>
      <c r="C30" s="467">
        <v>157898</v>
      </c>
      <c r="D30" s="467">
        <v>157460</v>
      </c>
      <c r="E30" s="467">
        <v>157835</v>
      </c>
      <c r="F30" s="467">
        <v>158342</v>
      </c>
      <c r="G30" s="467">
        <v>155679</v>
      </c>
      <c r="H30" s="467">
        <v>153099</v>
      </c>
      <c r="I30" s="467">
        <v>153603</v>
      </c>
      <c r="J30" s="467">
        <v>152333</v>
      </c>
      <c r="K30" s="467">
        <v>151035</v>
      </c>
      <c r="L30" s="467">
        <v>150355</v>
      </c>
      <c r="M30" s="467">
        <v>152782</v>
      </c>
      <c r="N30" s="467">
        <f>AVERAGE(B30:M30)</f>
        <v>154549.41666666666</v>
      </c>
    </row>
    <row r="31" spans="1:14" x14ac:dyDescent="0.2">
      <c r="A31" s="491" t="s">
        <v>66</v>
      </c>
      <c r="B31" s="467">
        <v>167806</v>
      </c>
      <c r="C31" s="467">
        <v>169965</v>
      </c>
      <c r="D31" s="467">
        <v>172596</v>
      </c>
      <c r="E31" s="467">
        <v>177031</v>
      </c>
      <c r="F31" s="467">
        <v>180984</v>
      </c>
      <c r="G31" s="467">
        <v>173047</v>
      </c>
      <c r="H31" s="467">
        <v>170767</v>
      </c>
      <c r="I31" s="467">
        <v>168014</v>
      </c>
      <c r="J31" s="467">
        <v>167868</v>
      </c>
      <c r="K31" s="467">
        <v>166317</v>
      </c>
      <c r="L31" s="467">
        <v>171353</v>
      </c>
      <c r="M31" s="467">
        <v>173912</v>
      </c>
      <c r="N31" s="467">
        <f>AVERAGE(B31:M31)</f>
        <v>171638.33333333334</v>
      </c>
    </row>
    <row r="32" spans="1:14" x14ac:dyDescent="0.2">
      <c r="A32" s="491" t="s">
        <v>67</v>
      </c>
      <c r="B32" s="467">
        <v>60277</v>
      </c>
      <c r="C32" s="467">
        <v>60266</v>
      </c>
      <c r="D32" s="467">
        <v>56775</v>
      </c>
      <c r="E32" s="467">
        <v>58183</v>
      </c>
      <c r="F32" s="467">
        <v>61571</v>
      </c>
      <c r="G32" s="467">
        <v>58305</v>
      </c>
      <c r="H32" s="467">
        <v>58594</v>
      </c>
      <c r="I32" s="467">
        <v>51945</v>
      </c>
      <c r="J32" s="467">
        <v>51669</v>
      </c>
      <c r="K32" s="467">
        <v>47519</v>
      </c>
      <c r="L32" s="467">
        <v>46328</v>
      </c>
      <c r="M32" s="467">
        <v>46210</v>
      </c>
      <c r="N32" s="467">
        <f>AVERAGE(B32:M32)</f>
        <v>54803.5</v>
      </c>
    </row>
    <row r="33" spans="1:14" x14ac:dyDescent="0.2">
      <c r="A33" s="492" t="s">
        <v>40</v>
      </c>
      <c r="B33" s="494">
        <f>SUM(B28:B32)</f>
        <v>1809472</v>
      </c>
      <c r="C33" s="494">
        <f t="shared" ref="C33:N33" si="4">SUM(C28:C32)</f>
        <v>1862337</v>
      </c>
      <c r="D33" s="494">
        <f t="shared" si="4"/>
        <v>1831460</v>
      </c>
      <c r="E33" s="494">
        <f t="shared" si="4"/>
        <v>1869479</v>
      </c>
      <c r="F33" s="494">
        <f t="shared" si="4"/>
        <v>1875906</v>
      </c>
      <c r="G33" s="494">
        <f t="shared" si="4"/>
        <v>1873370</v>
      </c>
      <c r="H33" s="494">
        <f t="shared" si="4"/>
        <v>1869790</v>
      </c>
      <c r="I33" s="494">
        <f t="shared" si="4"/>
        <v>1858472</v>
      </c>
      <c r="J33" s="494">
        <f t="shared" si="4"/>
        <v>1852021</v>
      </c>
      <c r="K33" s="494">
        <f t="shared" si="4"/>
        <v>1826191</v>
      </c>
      <c r="L33" s="494">
        <f t="shared" si="4"/>
        <v>1827775</v>
      </c>
      <c r="M33" s="494">
        <f t="shared" si="4"/>
        <v>1843317</v>
      </c>
      <c r="N33" s="494">
        <f t="shared" si="4"/>
        <v>1849965.8333333335</v>
      </c>
    </row>
    <row r="34" spans="1:14" ht="16.5" customHeight="1" x14ac:dyDescent="0.2">
      <c r="A34" s="315"/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</row>
    <row r="36" spans="1:14" x14ac:dyDescent="0.2">
      <c r="A36" s="178" t="s">
        <v>9</v>
      </c>
    </row>
  </sheetData>
  <mergeCells count="6">
    <mergeCell ref="A25:N25"/>
    <mergeCell ref="A1:N1"/>
    <mergeCell ref="A2:N2"/>
    <mergeCell ref="A13:N13"/>
    <mergeCell ref="A14:N14"/>
    <mergeCell ref="A24:N24"/>
  </mergeCells>
  <hyperlinks>
    <hyperlink ref="A3" location="INDICE!C3" display="Volver al Indice"/>
    <hyperlink ref="A15" location="INDICE!C3" display="Volver al Indice"/>
    <hyperlink ref="A26" location="INDICE!C3" display="Volver al Indice"/>
    <hyperlink ref="A36" location="INDICE!C3" display="Volver al Indice"/>
  </hyperlink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A24" sqref="A24:N24"/>
    </sheetView>
  </sheetViews>
  <sheetFormatPr baseColWidth="10" defaultRowHeight="12.75" x14ac:dyDescent="0.2"/>
  <cols>
    <col min="1" max="1" width="16.140625" style="177" customWidth="1"/>
    <col min="2" max="16384" width="11.42578125" style="177"/>
  </cols>
  <sheetData>
    <row r="1" spans="1:14" ht="19.5" customHeight="1" x14ac:dyDescent="0.25">
      <c r="A1" s="676" t="s">
        <v>263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</row>
    <row r="2" spans="1:14" ht="13.5" x14ac:dyDescent="0.25">
      <c r="A2" s="676">
        <v>2013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</row>
    <row r="3" spans="1:14" x14ac:dyDescent="0.2">
      <c r="A3" s="178" t="s">
        <v>9</v>
      </c>
    </row>
    <row r="4" spans="1:14" ht="15" x14ac:dyDescent="0.25">
      <c r="A4" s="490" t="s">
        <v>62</v>
      </c>
      <c r="B4" s="493" t="s">
        <v>0</v>
      </c>
      <c r="C4" s="493" t="s">
        <v>1</v>
      </c>
      <c r="D4" s="493" t="s">
        <v>2</v>
      </c>
      <c r="E4" s="493" t="s">
        <v>3</v>
      </c>
      <c r="F4" s="493" t="s">
        <v>4</v>
      </c>
      <c r="G4" s="493" t="s">
        <v>10</v>
      </c>
      <c r="H4" s="493" t="s">
        <v>5</v>
      </c>
      <c r="I4" s="493" t="s">
        <v>6</v>
      </c>
      <c r="J4" s="493" t="s">
        <v>7</v>
      </c>
      <c r="K4" s="493" t="s">
        <v>8</v>
      </c>
      <c r="L4" s="493" t="s">
        <v>11</v>
      </c>
      <c r="M4" s="493" t="s">
        <v>12</v>
      </c>
      <c r="N4" s="493" t="s">
        <v>13</v>
      </c>
    </row>
    <row r="5" spans="1:14" x14ac:dyDescent="0.2">
      <c r="A5" s="491" t="s">
        <v>63</v>
      </c>
      <c r="B5" s="467">
        <f t="shared" ref="B5" si="0">+B17+B28</f>
        <v>390102</v>
      </c>
      <c r="C5" s="467">
        <f t="shared" ref="C5:D5" si="1">+C17+C28</f>
        <v>393293</v>
      </c>
      <c r="D5" s="467">
        <f t="shared" si="1"/>
        <v>397320</v>
      </c>
      <c r="E5" s="467">
        <f t="shared" ref="E5:F5" si="2">+E17+E28</f>
        <v>400409</v>
      </c>
      <c r="F5" s="467">
        <f t="shared" si="2"/>
        <v>404546</v>
      </c>
      <c r="G5" s="467">
        <f t="shared" ref="G5:H5" si="3">+G17+G28</f>
        <v>408721</v>
      </c>
      <c r="H5" s="467">
        <f t="shared" si="3"/>
        <v>411863</v>
      </c>
      <c r="I5" s="467">
        <f t="shared" ref="I5:J5" si="4">+I17+I28</f>
        <v>414735</v>
      </c>
      <c r="J5" s="467">
        <f t="shared" si="4"/>
        <v>418994</v>
      </c>
      <c r="K5" s="467">
        <f t="shared" ref="K5:L5" si="5">+K17+K28</f>
        <v>423698</v>
      </c>
      <c r="L5" s="467">
        <f t="shared" si="5"/>
        <v>427397</v>
      </c>
      <c r="M5" s="467">
        <f t="shared" ref="M5" si="6">+M17+M28</f>
        <v>433420</v>
      </c>
      <c r="N5" s="467">
        <f>AVERAGE(B5:M5)</f>
        <v>410374.83333333331</v>
      </c>
    </row>
    <row r="6" spans="1:14" x14ac:dyDescent="0.2">
      <c r="A6" s="491" t="s">
        <v>650</v>
      </c>
      <c r="B6" s="467">
        <f t="shared" ref="B6" si="7">+B18+B29+B11</f>
        <v>267990</v>
      </c>
      <c r="C6" s="467">
        <f t="shared" ref="C6:D6" si="8">+C18+C29+C11</f>
        <v>269756</v>
      </c>
      <c r="D6" s="467">
        <f t="shared" si="8"/>
        <v>272251</v>
      </c>
      <c r="E6" s="467">
        <f t="shared" ref="E6:F6" si="9">+E18+E29+E11</f>
        <v>273221</v>
      </c>
      <c r="F6" s="467">
        <f t="shared" si="9"/>
        <v>275181</v>
      </c>
      <c r="G6" s="467">
        <f t="shared" ref="G6:H6" si="10">+G18+G29+G11</f>
        <v>278220</v>
      </c>
      <c r="H6" s="467">
        <f t="shared" si="10"/>
        <v>280023</v>
      </c>
      <c r="I6" s="467">
        <f t="shared" ref="I6:J6" si="11">+I18+I29+I11</f>
        <v>281270</v>
      </c>
      <c r="J6" s="467">
        <f t="shared" si="11"/>
        <v>282972</v>
      </c>
      <c r="K6" s="467">
        <f t="shared" ref="K6:L6" si="12">+K18+K29+K11</f>
        <v>285115</v>
      </c>
      <c r="L6" s="467">
        <f t="shared" si="12"/>
        <v>284725</v>
      </c>
      <c r="M6" s="467">
        <f t="shared" ref="M6" si="13">+M18+M29+M11</f>
        <v>286220</v>
      </c>
      <c r="N6" s="467">
        <f>AVERAGE(B6:M6)</f>
        <v>278078.66666666669</v>
      </c>
    </row>
    <row r="7" spans="1:14" x14ac:dyDescent="0.2">
      <c r="A7" s="491" t="s">
        <v>65</v>
      </c>
      <c r="B7" s="467">
        <f t="shared" ref="B7" si="14">+B19+B30</f>
        <v>550761</v>
      </c>
      <c r="C7" s="467">
        <f t="shared" ref="C7:D7" si="15">+C19+C30</f>
        <v>549603</v>
      </c>
      <c r="D7" s="467">
        <f t="shared" si="15"/>
        <v>545586</v>
      </c>
      <c r="E7" s="467">
        <f t="shared" ref="E7:F7" si="16">+E19+E30</f>
        <v>541765</v>
      </c>
      <c r="F7" s="467">
        <f t="shared" si="16"/>
        <v>529988</v>
      </c>
      <c r="G7" s="467">
        <f t="shared" ref="G7:H7" si="17">+G19+G30</f>
        <v>526276</v>
      </c>
      <c r="H7" s="467">
        <f t="shared" si="17"/>
        <v>523676</v>
      </c>
      <c r="I7" s="467">
        <f t="shared" ref="I7:J7" si="18">+I19+I30</f>
        <v>520694</v>
      </c>
      <c r="J7" s="467">
        <f t="shared" si="18"/>
        <v>519071</v>
      </c>
      <c r="K7" s="467">
        <f t="shared" ref="K7:L7" si="19">+K19+K30</f>
        <v>517302</v>
      </c>
      <c r="L7" s="467">
        <f t="shared" si="19"/>
        <v>509069</v>
      </c>
      <c r="M7" s="467">
        <f t="shared" ref="M7" si="20">+M19+M30</f>
        <v>511902</v>
      </c>
      <c r="N7" s="467">
        <f>AVERAGE(B7:M7)</f>
        <v>528807.75</v>
      </c>
    </row>
    <row r="8" spans="1:14" x14ac:dyDescent="0.2">
      <c r="A8" s="491" t="s">
        <v>66</v>
      </c>
      <c r="B8" s="467">
        <f t="shared" ref="B8" si="21">+B20+B31</f>
        <v>130247</v>
      </c>
      <c r="C8" s="467">
        <f t="shared" ref="C8:D8" si="22">+C20+C31</f>
        <v>132500</v>
      </c>
      <c r="D8" s="467">
        <f t="shared" si="22"/>
        <v>135063</v>
      </c>
      <c r="E8" s="467">
        <f t="shared" ref="E8:F8" si="23">+E20+E31</f>
        <v>137688</v>
      </c>
      <c r="F8" s="467">
        <f t="shared" si="23"/>
        <v>139367</v>
      </c>
      <c r="G8" s="467">
        <f t="shared" ref="G8:H8" si="24">+G20+G31</f>
        <v>141569</v>
      </c>
      <c r="H8" s="467">
        <f t="shared" si="24"/>
        <v>144173</v>
      </c>
      <c r="I8" s="467">
        <f t="shared" ref="I8:J8" si="25">+I20+I31</f>
        <v>145844</v>
      </c>
      <c r="J8" s="467">
        <f t="shared" si="25"/>
        <v>146231</v>
      </c>
      <c r="K8" s="467">
        <f t="shared" ref="K8:L8" si="26">+K20+K31</f>
        <v>147273</v>
      </c>
      <c r="L8" s="467">
        <f t="shared" si="26"/>
        <v>146948</v>
      </c>
      <c r="M8" s="467">
        <f t="shared" ref="M8" si="27">+M20+M31</f>
        <v>146926</v>
      </c>
      <c r="N8" s="467">
        <f>AVERAGE(B8:M8)</f>
        <v>141152.41666666666</v>
      </c>
    </row>
    <row r="9" spans="1:14" x14ac:dyDescent="0.2">
      <c r="A9" s="491" t="s">
        <v>67</v>
      </c>
      <c r="B9" s="467">
        <f t="shared" ref="B9" si="28">+B21+B32</f>
        <v>57793</v>
      </c>
      <c r="C9" s="467">
        <f t="shared" ref="C9:D9" si="29">+C21+C32</f>
        <v>56260</v>
      </c>
      <c r="D9" s="467">
        <f t="shared" si="29"/>
        <v>54992</v>
      </c>
      <c r="E9" s="467">
        <f t="shared" ref="E9:F9" si="30">+E21+E32</f>
        <v>54235</v>
      </c>
      <c r="F9" s="467">
        <f t="shared" si="30"/>
        <v>52730</v>
      </c>
      <c r="G9" s="467">
        <f t="shared" ref="G9:H9" si="31">+G21+G32</f>
        <v>51182</v>
      </c>
      <c r="H9" s="467">
        <f t="shared" si="31"/>
        <v>49798</v>
      </c>
      <c r="I9" s="467">
        <f t="shared" ref="I9:J9" si="32">+I21+I32</f>
        <v>48289</v>
      </c>
      <c r="J9" s="467">
        <f t="shared" si="32"/>
        <v>46751</v>
      </c>
      <c r="K9" s="467">
        <f t="shared" ref="K9:L9" si="33">+K21+K32</f>
        <v>45024</v>
      </c>
      <c r="L9" s="467">
        <f t="shared" si="33"/>
        <v>43689</v>
      </c>
      <c r="M9" s="467">
        <f t="shared" ref="M9" si="34">+M21+M32</f>
        <v>43028</v>
      </c>
      <c r="N9" s="467">
        <f>AVERAGE(B9:M9)</f>
        <v>50314.25</v>
      </c>
    </row>
    <row r="10" spans="1:14" x14ac:dyDescent="0.2">
      <c r="A10" s="492" t="s">
        <v>40</v>
      </c>
      <c r="B10" s="494">
        <f>SUM(B5:B9)</f>
        <v>1396893</v>
      </c>
      <c r="C10" s="494">
        <f t="shared" ref="C10:J10" si="35">SUM(C5:C9)</f>
        <v>1401412</v>
      </c>
      <c r="D10" s="494">
        <f t="shared" si="35"/>
        <v>1405212</v>
      </c>
      <c r="E10" s="494">
        <f t="shared" si="35"/>
        <v>1407318</v>
      </c>
      <c r="F10" s="494">
        <f t="shared" si="35"/>
        <v>1401812</v>
      </c>
      <c r="G10" s="494">
        <f t="shared" si="35"/>
        <v>1405968</v>
      </c>
      <c r="H10" s="494">
        <f t="shared" si="35"/>
        <v>1409533</v>
      </c>
      <c r="I10" s="494">
        <f t="shared" si="35"/>
        <v>1410832</v>
      </c>
      <c r="J10" s="494">
        <f t="shared" si="35"/>
        <v>1414019</v>
      </c>
      <c r="K10" s="494">
        <f t="shared" ref="K10:M10" si="36">SUM(K5:K9)+K11</f>
        <v>1418412</v>
      </c>
      <c r="L10" s="494">
        <f t="shared" si="36"/>
        <v>1411828</v>
      </c>
      <c r="M10" s="494">
        <f t="shared" si="36"/>
        <v>1421496</v>
      </c>
      <c r="N10" s="494">
        <f t="shared" ref="N10" si="37">SUM(N5:N9)</f>
        <v>1408727.9166666667</v>
      </c>
    </row>
    <row r="11" spans="1:14" x14ac:dyDescent="0.2">
      <c r="A11" s="677"/>
      <c r="B11" s="316"/>
      <c r="C11" s="316"/>
      <c r="D11" s="316"/>
      <c r="E11" s="316"/>
      <c r="F11" s="316"/>
      <c r="G11" s="316"/>
      <c r="H11" s="376"/>
      <c r="I11" s="376"/>
      <c r="J11" s="376"/>
      <c r="K11" s="376"/>
      <c r="L11" s="376"/>
      <c r="M11" s="376"/>
      <c r="N11" s="376"/>
    </row>
    <row r="12" spans="1:14" ht="24.75" customHeight="1" x14ac:dyDescent="0.2">
      <c r="A12" s="678"/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1:14" ht="13.5" x14ac:dyDescent="0.25">
      <c r="A13" s="676" t="s">
        <v>261</v>
      </c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</row>
    <row r="14" spans="1:14" ht="15.75" x14ac:dyDescent="0.25">
      <c r="A14" s="675" t="s">
        <v>268</v>
      </c>
      <c r="B14" s="670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</row>
    <row r="15" spans="1:14" x14ac:dyDescent="0.2">
      <c r="A15" s="464"/>
    </row>
    <row r="16" spans="1:14" ht="15" x14ac:dyDescent="0.25">
      <c r="A16" s="490" t="s">
        <v>62</v>
      </c>
      <c r="B16" s="493" t="s">
        <v>0</v>
      </c>
      <c r="C16" s="493" t="s">
        <v>1</v>
      </c>
      <c r="D16" s="493" t="s">
        <v>2</v>
      </c>
      <c r="E16" s="493" t="s">
        <v>3</v>
      </c>
      <c r="F16" s="493" t="s">
        <v>4</v>
      </c>
      <c r="G16" s="493" t="s">
        <v>10</v>
      </c>
      <c r="H16" s="493" t="s">
        <v>5</v>
      </c>
      <c r="I16" s="493" t="s">
        <v>6</v>
      </c>
      <c r="J16" s="493" t="s">
        <v>7</v>
      </c>
      <c r="K16" s="493" t="s">
        <v>8</v>
      </c>
      <c r="L16" s="493" t="s">
        <v>11</v>
      </c>
      <c r="M16" s="493" t="s">
        <v>12</v>
      </c>
      <c r="N16" s="493" t="s">
        <v>13</v>
      </c>
    </row>
    <row r="17" spans="1:14" x14ac:dyDescent="0.2">
      <c r="A17" s="491" t="s">
        <v>63</v>
      </c>
      <c r="B17" s="467">
        <v>170143</v>
      </c>
      <c r="C17" s="467">
        <v>171841</v>
      </c>
      <c r="D17" s="467">
        <v>173650</v>
      </c>
      <c r="E17" s="467">
        <v>174901</v>
      </c>
      <c r="F17" s="467">
        <v>176575</v>
      </c>
      <c r="G17" s="467">
        <v>178124</v>
      </c>
      <c r="H17" s="467">
        <v>179458</v>
      </c>
      <c r="I17" s="467">
        <v>180623</v>
      </c>
      <c r="J17" s="467">
        <v>182262</v>
      </c>
      <c r="K17" s="467">
        <v>184065</v>
      </c>
      <c r="L17" s="467">
        <v>185305</v>
      </c>
      <c r="M17" s="467">
        <v>187413</v>
      </c>
      <c r="N17" s="467">
        <f>AVERAGE(B17:M17)</f>
        <v>178696.66666666666</v>
      </c>
    </row>
    <row r="18" spans="1:14" x14ac:dyDescent="0.2">
      <c r="A18" s="491" t="s">
        <v>64</v>
      </c>
      <c r="B18" s="467">
        <v>114221</v>
      </c>
      <c r="C18" s="467">
        <v>115152</v>
      </c>
      <c r="D18" s="467">
        <v>116362</v>
      </c>
      <c r="E18" s="467">
        <v>116849</v>
      </c>
      <c r="F18" s="467">
        <v>117796</v>
      </c>
      <c r="G18" s="467">
        <v>119152</v>
      </c>
      <c r="H18" s="467">
        <v>120122</v>
      </c>
      <c r="I18" s="467">
        <v>120869</v>
      </c>
      <c r="J18" s="467">
        <v>121913</v>
      </c>
      <c r="K18" s="467">
        <v>122911</v>
      </c>
      <c r="L18" s="467">
        <v>122902</v>
      </c>
      <c r="M18" s="467">
        <v>123775</v>
      </c>
      <c r="N18" s="467">
        <f t="shared" ref="N18:N21" si="38">AVERAGE(B18:M18)</f>
        <v>119335.33333333333</v>
      </c>
    </row>
    <row r="19" spans="1:14" x14ac:dyDescent="0.2">
      <c r="A19" s="491" t="s">
        <v>65</v>
      </c>
      <c r="B19" s="467">
        <v>215411</v>
      </c>
      <c r="C19" s="467">
        <v>217137</v>
      </c>
      <c r="D19" s="467">
        <v>215629</v>
      </c>
      <c r="E19" s="467">
        <v>214042</v>
      </c>
      <c r="F19" s="467">
        <v>206604</v>
      </c>
      <c r="G19" s="467">
        <v>205319</v>
      </c>
      <c r="H19" s="467">
        <v>204264</v>
      </c>
      <c r="I19" s="467">
        <v>202976</v>
      </c>
      <c r="J19" s="467">
        <v>202281</v>
      </c>
      <c r="K19" s="467">
        <v>201566</v>
      </c>
      <c r="L19" s="467">
        <v>198125</v>
      </c>
      <c r="M19" s="467">
        <v>199005</v>
      </c>
      <c r="N19" s="467">
        <f t="shared" si="38"/>
        <v>206863.25</v>
      </c>
    </row>
    <row r="20" spans="1:14" x14ac:dyDescent="0.2">
      <c r="A20" s="491" t="s">
        <v>66</v>
      </c>
      <c r="B20" s="467">
        <v>56257</v>
      </c>
      <c r="C20" s="467">
        <v>57093</v>
      </c>
      <c r="D20" s="467">
        <v>57957</v>
      </c>
      <c r="E20" s="467">
        <v>58912</v>
      </c>
      <c r="F20" s="467">
        <v>59341</v>
      </c>
      <c r="G20" s="467">
        <v>60270</v>
      </c>
      <c r="H20" s="467">
        <v>61239</v>
      </c>
      <c r="I20" s="467">
        <v>61845</v>
      </c>
      <c r="J20" s="467">
        <v>61949</v>
      </c>
      <c r="K20" s="467">
        <v>62395</v>
      </c>
      <c r="L20" s="467">
        <v>62197</v>
      </c>
      <c r="M20" s="467">
        <v>62320</v>
      </c>
      <c r="N20" s="467">
        <f t="shared" si="38"/>
        <v>60147.916666666664</v>
      </c>
    </row>
    <row r="21" spans="1:14" x14ac:dyDescent="0.2">
      <c r="A21" s="491" t="s">
        <v>67</v>
      </c>
      <c r="B21" s="467">
        <v>25651</v>
      </c>
      <c r="C21" s="467">
        <v>24929</v>
      </c>
      <c r="D21" s="467">
        <v>24455</v>
      </c>
      <c r="E21" s="467">
        <v>24342</v>
      </c>
      <c r="F21" s="467">
        <v>23708</v>
      </c>
      <c r="G21" s="467">
        <v>23008</v>
      </c>
      <c r="H21" s="467">
        <v>22425</v>
      </c>
      <c r="I21" s="467">
        <v>21776</v>
      </c>
      <c r="J21" s="467">
        <v>21079</v>
      </c>
      <c r="K21" s="467">
        <v>20295</v>
      </c>
      <c r="L21" s="467">
        <v>19684</v>
      </c>
      <c r="M21" s="467">
        <v>19569</v>
      </c>
      <c r="N21" s="467">
        <f t="shared" si="38"/>
        <v>22576.75</v>
      </c>
    </row>
    <row r="22" spans="1:14" x14ac:dyDescent="0.2">
      <c r="A22" s="492" t="s">
        <v>40</v>
      </c>
      <c r="B22" s="494">
        <f>SUM(B17:B21)</f>
        <v>581683</v>
      </c>
      <c r="C22" s="494">
        <f t="shared" ref="C22:N22" si="39">SUM(C17:C21)</f>
        <v>586152</v>
      </c>
      <c r="D22" s="494">
        <f t="shared" si="39"/>
        <v>588053</v>
      </c>
      <c r="E22" s="494">
        <f t="shared" si="39"/>
        <v>589046</v>
      </c>
      <c r="F22" s="494">
        <f t="shared" si="39"/>
        <v>584024</v>
      </c>
      <c r="G22" s="494">
        <f t="shared" si="39"/>
        <v>585873</v>
      </c>
      <c r="H22" s="494">
        <f t="shared" si="39"/>
        <v>587508</v>
      </c>
      <c r="I22" s="494">
        <f t="shared" si="39"/>
        <v>588089</v>
      </c>
      <c r="J22" s="494">
        <f t="shared" si="39"/>
        <v>589484</v>
      </c>
      <c r="K22" s="494">
        <f t="shared" si="39"/>
        <v>591232</v>
      </c>
      <c r="L22" s="494">
        <f t="shared" si="39"/>
        <v>588213</v>
      </c>
      <c r="M22" s="494">
        <f t="shared" si="39"/>
        <v>592082</v>
      </c>
      <c r="N22" s="494">
        <f t="shared" si="39"/>
        <v>587619.91666666663</v>
      </c>
    </row>
    <row r="23" spans="1:14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</row>
    <row r="24" spans="1:14" ht="13.5" x14ac:dyDescent="0.25">
      <c r="A24" s="676" t="s">
        <v>260</v>
      </c>
      <c r="B24" s="670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N24" s="670"/>
    </row>
    <row r="25" spans="1:14" ht="15.75" x14ac:dyDescent="0.25">
      <c r="A25" s="675" t="s">
        <v>268</v>
      </c>
      <c r="B25" s="670"/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N25" s="670"/>
    </row>
    <row r="26" spans="1:14" x14ac:dyDescent="0.2">
      <c r="A26" s="464"/>
    </row>
    <row r="27" spans="1:14" ht="15" x14ac:dyDescent="0.25">
      <c r="A27" s="490" t="s">
        <v>62</v>
      </c>
      <c r="B27" s="493" t="s">
        <v>0</v>
      </c>
      <c r="C27" s="493" t="s">
        <v>1</v>
      </c>
      <c r="D27" s="493" t="s">
        <v>2</v>
      </c>
      <c r="E27" s="493" t="s">
        <v>3</v>
      </c>
      <c r="F27" s="493" t="s">
        <v>4</v>
      </c>
      <c r="G27" s="493" t="s">
        <v>10</v>
      </c>
      <c r="H27" s="493" t="s">
        <v>5</v>
      </c>
      <c r="I27" s="493" t="s">
        <v>6</v>
      </c>
      <c r="J27" s="493" t="s">
        <v>7</v>
      </c>
      <c r="K27" s="493" t="s">
        <v>8</v>
      </c>
      <c r="L27" s="493" t="s">
        <v>11</v>
      </c>
      <c r="M27" s="493" t="s">
        <v>12</v>
      </c>
      <c r="N27" s="493" t="s">
        <v>13</v>
      </c>
    </row>
    <row r="28" spans="1:14" x14ac:dyDescent="0.2">
      <c r="A28" s="491" t="s">
        <v>63</v>
      </c>
      <c r="B28" s="467">
        <v>219959</v>
      </c>
      <c r="C28" s="467">
        <v>221452</v>
      </c>
      <c r="D28" s="467">
        <v>223670</v>
      </c>
      <c r="E28" s="467">
        <v>225508</v>
      </c>
      <c r="F28" s="467">
        <v>227971</v>
      </c>
      <c r="G28" s="467">
        <v>230597</v>
      </c>
      <c r="H28" s="467">
        <v>232405</v>
      </c>
      <c r="I28" s="467">
        <v>234112</v>
      </c>
      <c r="J28" s="467">
        <v>236732</v>
      </c>
      <c r="K28" s="467">
        <v>239633</v>
      </c>
      <c r="L28" s="467">
        <v>242092</v>
      </c>
      <c r="M28" s="467">
        <v>246007</v>
      </c>
      <c r="N28" s="467">
        <v>231678.16666666666</v>
      </c>
    </row>
    <row r="29" spans="1:14" x14ac:dyDescent="0.2">
      <c r="A29" s="491" t="s">
        <v>64</v>
      </c>
      <c r="B29" s="467">
        <v>153769</v>
      </c>
      <c r="C29" s="467">
        <v>154604</v>
      </c>
      <c r="D29" s="467">
        <v>155889</v>
      </c>
      <c r="E29" s="467">
        <v>156372</v>
      </c>
      <c r="F29" s="467">
        <v>157385</v>
      </c>
      <c r="G29" s="467">
        <v>159068</v>
      </c>
      <c r="H29" s="467">
        <v>159901</v>
      </c>
      <c r="I29" s="467">
        <v>160401</v>
      </c>
      <c r="J29" s="467">
        <v>161059</v>
      </c>
      <c r="K29" s="467">
        <v>162204</v>
      </c>
      <c r="L29" s="467">
        <v>161823</v>
      </c>
      <c r="M29" s="467">
        <v>162445</v>
      </c>
      <c r="N29" s="467">
        <v>158743.33333333334</v>
      </c>
    </row>
    <row r="30" spans="1:14" x14ac:dyDescent="0.2">
      <c r="A30" s="491" t="s">
        <v>179</v>
      </c>
      <c r="B30" s="467">
        <v>335350</v>
      </c>
      <c r="C30" s="467">
        <v>332466</v>
      </c>
      <c r="D30" s="467">
        <v>329957</v>
      </c>
      <c r="E30" s="467">
        <v>327723</v>
      </c>
      <c r="F30" s="467">
        <v>323384</v>
      </c>
      <c r="G30" s="467">
        <v>320957</v>
      </c>
      <c r="H30" s="467">
        <v>319412</v>
      </c>
      <c r="I30" s="467">
        <v>317718</v>
      </c>
      <c r="J30" s="467">
        <v>316790</v>
      </c>
      <c r="K30" s="467">
        <v>315736</v>
      </c>
      <c r="L30" s="467">
        <v>310944</v>
      </c>
      <c r="M30" s="467">
        <v>312897</v>
      </c>
      <c r="N30" s="467">
        <v>321944</v>
      </c>
    </row>
    <row r="31" spans="1:14" x14ac:dyDescent="0.2">
      <c r="A31" s="491" t="s">
        <v>66</v>
      </c>
      <c r="B31" s="467">
        <v>73990</v>
      </c>
      <c r="C31" s="467">
        <v>75407</v>
      </c>
      <c r="D31" s="467">
        <v>77106</v>
      </c>
      <c r="E31" s="467">
        <v>78776</v>
      </c>
      <c r="F31" s="467">
        <v>80026</v>
      </c>
      <c r="G31" s="467">
        <v>81299</v>
      </c>
      <c r="H31" s="467">
        <v>82934</v>
      </c>
      <c r="I31" s="467">
        <v>83999</v>
      </c>
      <c r="J31" s="467">
        <v>84282</v>
      </c>
      <c r="K31" s="467">
        <v>84878</v>
      </c>
      <c r="L31" s="467">
        <v>84751</v>
      </c>
      <c r="M31" s="467">
        <v>84606</v>
      </c>
      <c r="N31" s="467">
        <v>81004.5</v>
      </c>
    </row>
    <row r="32" spans="1:14" x14ac:dyDescent="0.2">
      <c r="A32" s="491" t="s">
        <v>67</v>
      </c>
      <c r="B32" s="467">
        <v>32142</v>
      </c>
      <c r="C32" s="467">
        <v>31331</v>
      </c>
      <c r="D32" s="467">
        <v>30537</v>
      </c>
      <c r="E32" s="467">
        <v>29893</v>
      </c>
      <c r="F32" s="467">
        <v>29022</v>
      </c>
      <c r="G32" s="467">
        <v>28174</v>
      </c>
      <c r="H32" s="467">
        <v>27373</v>
      </c>
      <c r="I32" s="467">
        <v>26513</v>
      </c>
      <c r="J32" s="467">
        <v>25672</v>
      </c>
      <c r="K32" s="467">
        <v>24729</v>
      </c>
      <c r="L32" s="467">
        <v>24005</v>
      </c>
      <c r="M32" s="467">
        <v>23459</v>
      </c>
      <c r="N32" s="467">
        <v>27737.5</v>
      </c>
    </row>
    <row r="33" spans="1:14" x14ac:dyDescent="0.2">
      <c r="A33" s="492" t="s">
        <v>40</v>
      </c>
      <c r="B33" s="494">
        <f>SUM(B28:B32)</f>
        <v>815210</v>
      </c>
      <c r="C33" s="494">
        <f t="shared" ref="C33:N33" si="40">SUM(C28:C32)</f>
        <v>815260</v>
      </c>
      <c r="D33" s="494">
        <f t="shared" si="40"/>
        <v>817159</v>
      </c>
      <c r="E33" s="494">
        <f t="shared" si="40"/>
        <v>818272</v>
      </c>
      <c r="F33" s="494">
        <f t="shared" si="40"/>
        <v>817788</v>
      </c>
      <c r="G33" s="494">
        <f t="shared" si="40"/>
        <v>820095</v>
      </c>
      <c r="H33" s="494">
        <f t="shared" si="40"/>
        <v>822025</v>
      </c>
      <c r="I33" s="494">
        <f t="shared" si="40"/>
        <v>822743</v>
      </c>
      <c r="J33" s="494">
        <f t="shared" si="40"/>
        <v>824535</v>
      </c>
      <c r="K33" s="494">
        <f t="shared" si="40"/>
        <v>827180</v>
      </c>
      <c r="L33" s="494">
        <f t="shared" si="40"/>
        <v>823615</v>
      </c>
      <c r="M33" s="494">
        <f t="shared" si="40"/>
        <v>829414</v>
      </c>
      <c r="N33" s="494">
        <f t="shared" si="40"/>
        <v>821107.5</v>
      </c>
    </row>
    <row r="34" spans="1:14" x14ac:dyDescent="0.2">
      <c r="A34" s="315"/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</row>
  </sheetData>
  <mergeCells count="7">
    <mergeCell ref="A25:N25"/>
    <mergeCell ref="A1:N1"/>
    <mergeCell ref="A2:N2"/>
    <mergeCell ref="A13:N13"/>
    <mergeCell ref="A14:N14"/>
    <mergeCell ref="A24:N24"/>
    <mergeCell ref="A11:A12"/>
  </mergeCells>
  <hyperlinks>
    <hyperlink ref="A3" location="INDICE!C3" display="Volver al Indice"/>
  </hyperlink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B1:AF39"/>
  <sheetViews>
    <sheetView zoomScaleNormal="100" workbookViewId="0">
      <selection activeCell="A27" sqref="A27"/>
    </sheetView>
  </sheetViews>
  <sheetFormatPr baseColWidth="10" defaultRowHeight="12.75" x14ac:dyDescent="0.2"/>
  <cols>
    <col min="1" max="1" width="4.7109375" style="177" customWidth="1"/>
    <col min="2" max="2" width="25.140625" style="177" customWidth="1"/>
    <col min="3" max="3" width="12.85546875" style="177" customWidth="1"/>
    <col min="4" max="4" width="15" style="177" customWidth="1"/>
    <col min="5" max="5" width="12.85546875" style="177" customWidth="1"/>
    <col min="6" max="6" width="11.42578125" style="177" customWidth="1"/>
    <col min="7" max="16" width="8.7109375" style="177" customWidth="1"/>
    <col min="17" max="17" width="8.5703125" style="177" customWidth="1"/>
    <col min="18" max="18" width="9.85546875" style="177" customWidth="1"/>
    <col min="19" max="19" width="9" style="177" bestFit="1" customWidth="1"/>
    <col min="20" max="20" width="10.42578125" style="177" bestFit="1" customWidth="1"/>
    <col min="21" max="21" width="9" style="177" bestFit="1" customWidth="1"/>
    <col min="22" max="22" width="10.42578125" style="177" bestFit="1" customWidth="1"/>
    <col min="23" max="23" width="9" style="177" bestFit="1" customWidth="1"/>
    <col min="24" max="24" width="10.42578125" style="177" bestFit="1" customWidth="1"/>
    <col min="25" max="25" width="9" style="177" bestFit="1" customWidth="1"/>
    <col min="26" max="26" width="13.42578125" style="177" bestFit="1" customWidth="1"/>
    <col min="27" max="27" width="7.5703125" style="177" bestFit="1" customWidth="1"/>
    <col min="28" max="28" width="9.5703125" style="177" bestFit="1" customWidth="1"/>
    <col min="29" max="29" width="9.28515625" style="177" bestFit="1" customWidth="1"/>
    <col min="30" max="30" width="9.28515625" style="177" customWidth="1"/>
    <col min="31" max="31" width="10.5703125" style="177" customWidth="1"/>
    <col min="32" max="32" width="13.7109375" style="177" customWidth="1"/>
    <col min="33" max="16384" width="11.42578125" style="177"/>
  </cols>
  <sheetData>
    <row r="1" spans="2:32" x14ac:dyDescent="0.2">
      <c r="B1" s="178" t="s">
        <v>9</v>
      </c>
    </row>
    <row r="2" spans="2:32" ht="15.75" x14ac:dyDescent="0.25">
      <c r="B2" s="679" t="s">
        <v>70</v>
      </c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495"/>
      <c r="AB2" s="495"/>
      <c r="AC2" s="287"/>
      <c r="AE2" s="496"/>
      <c r="AF2" s="496"/>
    </row>
    <row r="3" spans="2:32" ht="15.75" x14ac:dyDescent="0.25">
      <c r="B3" s="679" t="s">
        <v>271</v>
      </c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495"/>
      <c r="AB3" s="495"/>
      <c r="AC3" s="287"/>
      <c r="AE3" s="496"/>
      <c r="AF3" s="496"/>
    </row>
    <row r="4" spans="2:32" ht="15.75" x14ac:dyDescent="0.25">
      <c r="B4" s="679" t="s">
        <v>71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497"/>
      <c r="AB4" s="497"/>
      <c r="AC4" s="498"/>
      <c r="AD4" s="496"/>
      <c r="AE4" s="496"/>
      <c r="AF4" s="496"/>
    </row>
    <row r="5" spans="2:32" ht="15.75" x14ac:dyDescent="0.25">
      <c r="B5" s="679" t="s">
        <v>72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680"/>
      <c r="Y5" s="680"/>
      <c r="Z5" s="680"/>
      <c r="AA5" s="497"/>
      <c r="AB5" s="497"/>
      <c r="AC5" s="498"/>
      <c r="AD5" s="496"/>
      <c r="AE5" s="496"/>
      <c r="AF5" s="496"/>
    </row>
    <row r="6" spans="2:32" ht="15.75" x14ac:dyDescent="0.25">
      <c r="B6" s="517" t="s">
        <v>73</v>
      </c>
      <c r="AA6" s="315"/>
      <c r="AB6" s="315"/>
      <c r="AC6" s="479"/>
      <c r="AD6" s="496"/>
      <c r="AE6" s="496"/>
      <c r="AF6" s="496"/>
    </row>
    <row r="7" spans="2:32" ht="15.75" x14ac:dyDescent="0.25">
      <c r="B7" s="504"/>
      <c r="C7" s="503" t="s">
        <v>0</v>
      </c>
      <c r="D7" s="513"/>
      <c r="E7" s="503" t="s">
        <v>1</v>
      </c>
      <c r="F7" s="513"/>
      <c r="G7" s="503" t="s">
        <v>2</v>
      </c>
      <c r="H7" s="513"/>
      <c r="I7" s="503" t="s">
        <v>3</v>
      </c>
      <c r="J7" s="513"/>
      <c r="K7" s="503" t="s">
        <v>4</v>
      </c>
      <c r="L7" s="513"/>
      <c r="M7" s="503" t="s">
        <v>10</v>
      </c>
      <c r="N7" s="513"/>
      <c r="O7" s="503" t="s">
        <v>74</v>
      </c>
      <c r="P7" s="513"/>
      <c r="Q7" s="503" t="s">
        <v>212</v>
      </c>
      <c r="R7" s="513"/>
      <c r="S7" s="503" t="s">
        <v>7</v>
      </c>
      <c r="T7" s="513"/>
      <c r="U7" s="503" t="s">
        <v>8</v>
      </c>
      <c r="V7" s="513"/>
      <c r="W7" s="503" t="s">
        <v>11</v>
      </c>
      <c r="X7" s="513"/>
      <c r="Y7" s="503" t="s">
        <v>12</v>
      </c>
      <c r="Z7" s="513"/>
      <c r="AA7" s="315"/>
      <c r="AB7" s="315"/>
      <c r="AC7" s="479"/>
      <c r="AD7" s="496"/>
      <c r="AE7" s="496"/>
      <c r="AF7" s="496"/>
    </row>
    <row r="8" spans="2:32" ht="24" x14ac:dyDescent="0.2">
      <c r="B8" s="505" t="s">
        <v>62</v>
      </c>
      <c r="C8" s="510" t="s">
        <v>210</v>
      </c>
      <c r="D8" s="514" t="s">
        <v>211</v>
      </c>
      <c r="E8" s="510" t="s">
        <v>210</v>
      </c>
      <c r="F8" s="514" t="s">
        <v>211</v>
      </c>
      <c r="G8" s="510" t="s">
        <v>210</v>
      </c>
      <c r="H8" s="514" t="s">
        <v>211</v>
      </c>
      <c r="I8" s="510" t="s">
        <v>210</v>
      </c>
      <c r="J8" s="514" t="s">
        <v>211</v>
      </c>
      <c r="K8" s="510" t="s">
        <v>210</v>
      </c>
      <c r="L8" s="514" t="s">
        <v>211</v>
      </c>
      <c r="M8" s="510" t="s">
        <v>210</v>
      </c>
      <c r="N8" s="514" t="s">
        <v>211</v>
      </c>
      <c r="O8" s="510" t="s">
        <v>210</v>
      </c>
      <c r="P8" s="514" t="s">
        <v>211</v>
      </c>
      <c r="Q8" s="510" t="s">
        <v>210</v>
      </c>
      <c r="R8" s="514" t="s">
        <v>211</v>
      </c>
      <c r="S8" s="510" t="s">
        <v>210</v>
      </c>
      <c r="T8" s="514" t="s">
        <v>211</v>
      </c>
      <c r="U8" s="510" t="s">
        <v>210</v>
      </c>
      <c r="V8" s="514" t="s">
        <v>211</v>
      </c>
      <c r="W8" s="510" t="s">
        <v>210</v>
      </c>
      <c r="X8" s="514" t="s">
        <v>211</v>
      </c>
      <c r="Y8" s="510" t="s">
        <v>210</v>
      </c>
      <c r="Z8" s="514" t="s">
        <v>211</v>
      </c>
      <c r="AA8" s="183"/>
      <c r="AB8" s="183"/>
      <c r="AC8" s="183"/>
    </row>
    <row r="9" spans="2:32" ht="15.95" customHeight="1" x14ac:dyDescent="0.2">
      <c r="B9" s="506" t="s">
        <v>63</v>
      </c>
      <c r="C9" s="511">
        <v>2.0099999999999998</v>
      </c>
      <c r="D9" s="515">
        <v>1.79</v>
      </c>
      <c r="E9" s="511">
        <v>2.0499999999999998</v>
      </c>
      <c r="F9" s="515">
        <v>1.69</v>
      </c>
      <c r="G9" s="511">
        <v>2.0499999999999998</v>
      </c>
      <c r="H9" s="515">
        <v>1.69</v>
      </c>
      <c r="I9" s="511">
        <v>2.0699999999999998</v>
      </c>
      <c r="J9" s="515">
        <v>1.69</v>
      </c>
      <c r="K9" s="511">
        <v>2.0699999999999998</v>
      </c>
      <c r="L9" s="515">
        <v>1.69</v>
      </c>
      <c r="M9" s="511">
        <v>2.0699999999999998</v>
      </c>
      <c r="N9" s="515">
        <v>1.69</v>
      </c>
      <c r="O9" s="511">
        <v>2.06</v>
      </c>
      <c r="P9" s="515">
        <v>1.69</v>
      </c>
      <c r="Q9" s="511">
        <v>2.06</v>
      </c>
      <c r="R9" s="515">
        <v>1.69</v>
      </c>
      <c r="S9" s="511">
        <v>2.06</v>
      </c>
      <c r="T9" s="515">
        <v>1.69</v>
      </c>
      <c r="U9" s="511">
        <v>2.06</v>
      </c>
      <c r="V9" s="515">
        <v>1.69</v>
      </c>
      <c r="W9" s="511">
        <v>2.23</v>
      </c>
      <c r="X9" s="515">
        <v>1.69</v>
      </c>
      <c r="Y9" s="511">
        <v>2.23</v>
      </c>
      <c r="Z9" s="515">
        <v>1.69</v>
      </c>
      <c r="AA9" s="499"/>
      <c r="AB9" s="499"/>
      <c r="AC9" s="183"/>
    </row>
    <row r="10" spans="2:32" ht="15.95" customHeight="1" x14ac:dyDescent="0.2">
      <c r="B10" s="507" t="s">
        <v>64</v>
      </c>
      <c r="C10" s="512">
        <v>1.98</v>
      </c>
      <c r="D10" s="516">
        <v>1.69</v>
      </c>
      <c r="E10" s="512">
        <v>2.04</v>
      </c>
      <c r="F10" s="516">
        <v>1.78</v>
      </c>
      <c r="G10" s="512">
        <v>2.0699999999999998</v>
      </c>
      <c r="H10" s="516">
        <v>1.79</v>
      </c>
      <c r="I10" s="512">
        <v>2.0699999999999998</v>
      </c>
      <c r="J10" s="516">
        <v>1.79</v>
      </c>
      <c r="K10" s="512">
        <v>2.0699999999999998</v>
      </c>
      <c r="L10" s="516">
        <v>1.79</v>
      </c>
      <c r="M10" s="512">
        <v>2.0699999999999998</v>
      </c>
      <c r="N10" s="516">
        <v>1.78</v>
      </c>
      <c r="O10" s="512">
        <v>2.0699999999999998</v>
      </c>
      <c r="P10" s="516">
        <v>1.78</v>
      </c>
      <c r="Q10" s="512">
        <v>2.0699999999999998</v>
      </c>
      <c r="R10" s="516">
        <v>1.78</v>
      </c>
      <c r="S10" s="512">
        <v>2.0699999999999998</v>
      </c>
      <c r="T10" s="516">
        <v>1.78</v>
      </c>
      <c r="U10" s="512">
        <v>2.0699999999999998</v>
      </c>
      <c r="V10" s="516">
        <v>1.78</v>
      </c>
      <c r="W10" s="512">
        <v>2.0699999999999998</v>
      </c>
      <c r="X10" s="516">
        <v>1.78</v>
      </c>
      <c r="Y10" s="512">
        <v>2.0699999999999998</v>
      </c>
      <c r="Z10" s="516">
        <v>1.78</v>
      </c>
      <c r="AA10" s="499"/>
      <c r="AB10" s="499"/>
      <c r="AC10" s="183"/>
    </row>
    <row r="11" spans="2:32" ht="15.95" customHeight="1" x14ac:dyDescent="0.2">
      <c r="B11" s="507" t="s">
        <v>65</v>
      </c>
      <c r="C11" s="512">
        <v>2.0499999999999998</v>
      </c>
      <c r="D11" s="516">
        <v>1.69</v>
      </c>
      <c r="E11" s="512">
        <v>2.0499999999999998</v>
      </c>
      <c r="F11" s="516">
        <v>1.69</v>
      </c>
      <c r="G11" s="512">
        <v>2.0499999999999998</v>
      </c>
      <c r="H11" s="516">
        <v>1.69</v>
      </c>
      <c r="I11" s="512">
        <v>2.0499999999999998</v>
      </c>
      <c r="J11" s="516">
        <v>1.69</v>
      </c>
      <c r="K11" s="512">
        <v>2.0499999999999998</v>
      </c>
      <c r="L11" s="516">
        <v>1.69</v>
      </c>
      <c r="M11" s="512">
        <v>2.0499999999999998</v>
      </c>
      <c r="N11" s="516">
        <v>1.69</v>
      </c>
      <c r="O11" s="512">
        <v>2.0499999999999998</v>
      </c>
      <c r="P11" s="516">
        <v>1.69</v>
      </c>
      <c r="Q11" s="512">
        <v>2.0499999999999998</v>
      </c>
      <c r="R11" s="516">
        <v>1.69</v>
      </c>
      <c r="S11" s="512">
        <v>2.0499999999999998</v>
      </c>
      <c r="T11" s="516">
        <v>1.69</v>
      </c>
      <c r="U11" s="512">
        <v>2.0499999999999998</v>
      </c>
      <c r="V11" s="516">
        <v>1.69</v>
      </c>
      <c r="W11" s="512">
        <v>2.0499999999999998</v>
      </c>
      <c r="X11" s="516">
        <v>1.69</v>
      </c>
      <c r="Y11" s="512">
        <v>2.0499999999999998</v>
      </c>
      <c r="Z11" s="516">
        <v>1.69</v>
      </c>
      <c r="AA11" s="499"/>
      <c r="AB11" s="499"/>
      <c r="AC11" s="183"/>
    </row>
    <row r="12" spans="2:32" ht="15.95" customHeight="1" x14ac:dyDescent="0.2">
      <c r="B12" s="508" t="s">
        <v>75</v>
      </c>
      <c r="C12" s="512">
        <v>2.04</v>
      </c>
      <c r="D12" s="516">
        <v>1.79</v>
      </c>
      <c r="E12" s="512">
        <v>2.04</v>
      </c>
      <c r="F12" s="516">
        <v>1.79</v>
      </c>
      <c r="G12" s="512">
        <v>2.0499999999999998</v>
      </c>
      <c r="H12" s="516">
        <v>1.78</v>
      </c>
      <c r="I12" s="512">
        <v>2.0699999999999998</v>
      </c>
      <c r="J12" s="516">
        <v>1.78</v>
      </c>
      <c r="K12" s="512">
        <v>2.0699999999999998</v>
      </c>
      <c r="L12" s="516">
        <v>1.78</v>
      </c>
      <c r="M12" s="512">
        <v>2.0699999999999998</v>
      </c>
      <c r="N12" s="516">
        <v>1.78</v>
      </c>
      <c r="O12" s="512">
        <v>2.04</v>
      </c>
      <c r="P12" s="516">
        <v>1.68</v>
      </c>
      <c r="Q12" s="512">
        <v>1.88</v>
      </c>
      <c r="R12" s="516">
        <v>1.68</v>
      </c>
      <c r="S12" s="512">
        <v>1.88</v>
      </c>
      <c r="T12" s="516">
        <v>1.68</v>
      </c>
      <c r="U12" s="512">
        <v>2.0499999999999998</v>
      </c>
      <c r="V12" s="516">
        <v>1.68</v>
      </c>
      <c r="W12" s="512">
        <v>2.0699999999999998</v>
      </c>
      <c r="X12" s="516">
        <v>1.88</v>
      </c>
      <c r="Y12" s="512">
        <v>2.19</v>
      </c>
      <c r="Z12" s="516">
        <v>1.88</v>
      </c>
      <c r="AA12" s="499"/>
      <c r="AB12" s="499"/>
      <c r="AC12" s="183"/>
    </row>
    <row r="13" spans="2:32" ht="15.95" customHeight="1" x14ac:dyDescent="0.2">
      <c r="B13" s="509" t="s">
        <v>76</v>
      </c>
      <c r="C13" s="512">
        <v>2.1</v>
      </c>
      <c r="D13" s="516">
        <v>2.09</v>
      </c>
      <c r="E13" s="512">
        <v>2.1</v>
      </c>
      <c r="F13" s="516">
        <v>2.09</v>
      </c>
      <c r="G13" s="512">
        <v>2.1</v>
      </c>
      <c r="H13" s="516">
        <v>2.09</v>
      </c>
      <c r="I13" s="512">
        <v>2.1</v>
      </c>
      <c r="J13" s="516">
        <v>2.09</v>
      </c>
      <c r="K13" s="512">
        <v>2.1</v>
      </c>
      <c r="L13" s="516">
        <v>2.09</v>
      </c>
      <c r="M13" s="512">
        <v>2.1</v>
      </c>
      <c r="N13" s="516">
        <v>2.09</v>
      </c>
      <c r="O13" s="512">
        <v>2.1</v>
      </c>
      <c r="P13" s="516">
        <v>2.09</v>
      </c>
      <c r="Q13" s="512">
        <v>2.1</v>
      </c>
      <c r="R13" s="516">
        <v>2.09</v>
      </c>
      <c r="S13" s="512">
        <v>2.19</v>
      </c>
      <c r="T13" s="516">
        <v>2.1800000000000002</v>
      </c>
      <c r="U13" s="512">
        <v>2.19</v>
      </c>
      <c r="V13" s="516">
        <v>2.1800000000000002</v>
      </c>
      <c r="W13" s="512">
        <v>2.39</v>
      </c>
      <c r="X13" s="516">
        <v>2.1800000000000002</v>
      </c>
      <c r="Y13" s="512">
        <v>2.39</v>
      </c>
      <c r="Z13" s="516">
        <v>2.1800000000000002</v>
      </c>
      <c r="AA13" s="499"/>
      <c r="AB13" s="499"/>
      <c r="AC13" s="183"/>
    </row>
    <row r="14" spans="2:32" x14ac:dyDescent="0.2">
      <c r="B14" s="295" t="s">
        <v>645</v>
      </c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464"/>
      <c r="AB14" s="464"/>
      <c r="AC14" s="315"/>
    </row>
    <row r="15" spans="2:32" x14ac:dyDescent="0.2">
      <c r="B15" s="178" t="s">
        <v>9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464"/>
      <c r="AB15" s="464"/>
      <c r="AC15" s="315"/>
    </row>
    <row r="16" spans="2:32" x14ac:dyDescent="0.2"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464"/>
      <c r="AB16" s="464"/>
      <c r="AC16" s="315"/>
    </row>
    <row r="17" spans="2:32" ht="15.75" x14ac:dyDescent="0.25">
      <c r="B17" s="517" t="s">
        <v>77</v>
      </c>
      <c r="AA17" s="315"/>
      <c r="AB17" s="315"/>
      <c r="AC17" s="479"/>
    </row>
    <row r="18" spans="2:32" ht="15.75" x14ac:dyDescent="0.25">
      <c r="B18" s="504"/>
      <c r="C18" s="503" t="s">
        <v>0</v>
      </c>
      <c r="D18" s="513"/>
      <c r="E18" s="503" t="s">
        <v>1</v>
      </c>
      <c r="F18" s="513"/>
      <c r="G18" s="503" t="s">
        <v>2</v>
      </c>
      <c r="H18" s="513"/>
      <c r="I18" s="503" t="s">
        <v>3</v>
      </c>
      <c r="J18" s="513"/>
      <c r="K18" s="503" t="s">
        <v>4</v>
      </c>
      <c r="L18" s="513"/>
      <c r="M18" s="503" t="s">
        <v>10</v>
      </c>
      <c r="N18" s="513"/>
      <c r="O18" s="503" t="s">
        <v>74</v>
      </c>
      <c r="P18" s="513"/>
      <c r="Q18" s="503" t="s">
        <v>212</v>
      </c>
      <c r="R18" s="513"/>
      <c r="S18" s="503" t="s">
        <v>7</v>
      </c>
      <c r="T18" s="513"/>
      <c r="U18" s="503" t="s">
        <v>8</v>
      </c>
      <c r="V18" s="513"/>
      <c r="W18" s="503" t="s">
        <v>11</v>
      </c>
      <c r="X18" s="513"/>
      <c r="Y18" s="503" t="s">
        <v>12</v>
      </c>
      <c r="Z18" s="513"/>
      <c r="AA18" s="315"/>
      <c r="AB18" s="315"/>
      <c r="AC18" s="479"/>
    </row>
    <row r="19" spans="2:32" ht="24" x14ac:dyDescent="0.2">
      <c r="B19" s="505" t="s">
        <v>62</v>
      </c>
      <c r="C19" s="510" t="s">
        <v>210</v>
      </c>
      <c r="D19" s="514" t="s">
        <v>211</v>
      </c>
      <c r="E19" s="510" t="s">
        <v>210</v>
      </c>
      <c r="F19" s="514" t="s">
        <v>211</v>
      </c>
      <c r="G19" s="510" t="s">
        <v>210</v>
      </c>
      <c r="H19" s="514" t="s">
        <v>211</v>
      </c>
      <c r="I19" s="510" t="s">
        <v>210</v>
      </c>
      <c r="J19" s="514" t="s">
        <v>211</v>
      </c>
      <c r="K19" s="510" t="s">
        <v>210</v>
      </c>
      <c r="L19" s="514" t="s">
        <v>211</v>
      </c>
      <c r="M19" s="510" t="s">
        <v>210</v>
      </c>
      <c r="N19" s="514" t="s">
        <v>211</v>
      </c>
      <c r="O19" s="510" t="s">
        <v>210</v>
      </c>
      <c r="P19" s="514" t="s">
        <v>211</v>
      </c>
      <c r="Q19" s="510" t="s">
        <v>210</v>
      </c>
      <c r="R19" s="514" t="s">
        <v>211</v>
      </c>
      <c r="S19" s="510" t="s">
        <v>210</v>
      </c>
      <c r="T19" s="514" t="s">
        <v>211</v>
      </c>
      <c r="U19" s="510" t="s">
        <v>210</v>
      </c>
      <c r="V19" s="514" t="s">
        <v>211</v>
      </c>
      <c r="W19" s="510" t="s">
        <v>210</v>
      </c>
      <c r="X19" s="514" t="s">
        <v>211</v>
      </c>
      <c r="Y19" s="510" t="s">
        <v>210</v>
      </c>
      <c r="Z19" s="514" t="s">
        <v>211</v>
      </c>
      <c r="AA19" s="183"/>
      <c r="AB19" s="183"/>
      <c r="AC19" s="183"/>
    </row>
    <row r="20" spans="2:32" ht="15.95" customHeight="1" x14ac:dyDescent="0.2">
      <c r="B20" s="506" t="s">
        <v>63</v>
      </c>
      <c r="C20" s="511">
        <v>2.35</v>
      </c>
      <c r="D20" s="515">
        <v>1.89</v>
      </c>
      <c r="E20" s="511">
        <v>2.4700000000000002</v>
      </c>
      <c r="F20" s="515">
        <v>1.89</v>
      </c>
      <c r="G20" s="511">
        <v>2.4700000000000002</v>
      </c>
      <c r="H20" s="515">
        <v>1.89</v>
      </c>
      <c r="I20" s="511">
        <v>2.41</v>
      </c>
      <c r="J20" s="515">
        <v>1.89</v>
      </c>
      <c r="K20" s="511">
        <v>2.5099999999999998</v>
      </c>
      <c r="L20" s="515">
        <v>1.89</v>
      </c>
      <c r="M20" s="511">
        <v>2.5099999999999998</v>
      </c>
      <c r="N20" s="515">
        <v>1.89</v>
      </c>
      <c r="O20" s="511">
        <v>2.54</v>
      </c>
      <c r="P20" s="515">
        <v>1.89</v>
      </c>
      <c r="Q20" s="511">
        <v>2.54</v>
      </c>
      <c r="R20" s="515">
        <v>1.89</v>
      </c>
      <c r="S20" s="511">
        <v>2.54</v>
      </c>
      <c r="T20" s="515">
        <v>1.89</v>
      </c>
      <c r="U20" s="511">
        <v>2.54</v>
      </c>
      <c r="V20" s="515">
        <v>1.89</v>
      </c>
      <c r="W20" s="511">
        <v>2.5299999999999998</v>
      </c>
      <c r="X20" s="515">
        <v>1.88</v>
      </c>
      <c r="Y20" s="511">
        <v>2.5299999999999998</v>
      </c>
      <c r="Z20" s="515">
        <v>1.88</v>
      </c>
      <c r="AA20" s="499"/>
      <c r="AB20" s="499"/>
      <c r="AC20" s="183"/>
    </row>
    <row r="21" spans="2:32" ht="15.95" customHeight="1" x14ac:dyDescent="0.2">
      <c r="B21" s="507" t="s">
        <v>64</v>
      </c>
      <c r="C21" s="512">
        <v>2.38</v>
      </c>
      <c r="D21" s="516">
        <v>1.99</v>
      </c>
      <c r="E21" s="512">
        <v>2.38</v>
      </c>
      <c r="F21" s="516">
        <v>1.99</v>
      </c>
      <c r="G21" s="512">
        <v>2.5</v>
      </c>
      <c r="H21" s="516">
        <v>2.09</v>
      </c>
      <c r="I21" s="512">
        <v>2.5</v>
      </c>
      <c r="J21" s="516">
        <v>2.09</v>
      </c>
      <c r="K21" s="512">
        <v>2.54</v>
      </c>
      <c r="L21" s="516">
        <v>2.09</v>
      </c>
      <c r="M21" s="512">
        <v>2.54</v>
      </c>
      <c r="N21" s="516">
        <v>2.08</v>
      </c>
      <c r="O21" s="512">
        <v>2.54</v>
      </c>
      <c r="P21" s="516">
        <v>2.08</v>
      </c>
      <c r="Q21" s="512">
        <v>1.98</v>
      </c>
      <c r="R21" s="516">
        <v>1.97</v>
      </c>
      <c r="S21" s="512">
        <v>2.54</v>
      </c>
      <c r="T21" s="516">
        <v>2.08</v>
      </c>
      <c r="U21" s="512">
        <v>2.54</v>
      </c>
      <c r="V21" s="516">
        <v>2.08</v>
      </c>
      <c r="W21" s="512">
        <v>1.98</v>
      </c>
      <c r="X21" s="516">
        <v>1.97</v>
      </c>
      <c r="Y21" s="512">
        <v>2.54</v>
      </c>
      <c r="Z21" s="516" t="s">
        <v>644</v>
      </c>
      <c r="AA21" s="499"/>
      <c r="AB21" s="499"/>
      <c r="AC21" s="183"/>
    </row>
    <row r="22" spans="2:32" ht="15.95" customHeight="1" x14ac:dyDescent="0.2">
      <c r="B22" s="507" t="s">
        <v>65</v>
      </c>
      <c r="C22" s="512">
        <v>2.5499999999999998</v>
      </c>
      <c r="D22" s="516">
        <v>2.1</v>
      </c>
      <c r="E22" s="512">
        <v>2.5499999999999998</v>
      </c>
      <c r="F22" s="516">
        <v>2.1</v>
      </c>
      <c r="G22" s="512">
        <v>2.5499999999999998</v>
      </c>
      <c r="H22" s="516">
        <v>2.1</v>
      </c>
      <c r="I22" s="512">
        <v>2.5499999999999998</v>
      </c>
      <c r="J22" s="516">
        <v>2.1</v>
      </c>
      <c r="K22" s="512">
        <v>2.5499999999999998</v>
      </c>
      <c r="L22" s="516">
        <v>2.1</v>
      </c>
      <c r="M22" s="512">
        <v>2.5499999999999998</v>
      </c>
      <c r="N22" s="516">
        <v>2.1</v>
      </c>
      <c r="O22" s="512">
        <v>2.5499999999999998</v>
      </c>
      <c r="P22" s="516">
        <v>2.1</v>
      </c>
      <c r="Q22" s="512">
        <v>2.5499999999999998</v>
      </c>
      <c r="R22" s="516">
        <v>2.1</v>
      </c>
      <c r="S22" s="512">
        <v>2.5499999999999998</v>
      </c>
      <c r="T22" s="516">
        <v>2.1</v>
      </c>
      <c r="U22" s="512">
        <v>2.5499999999999998</v>
      </c>
      <c r="V22" s="516">
        <v>2.1</v>
      </c>
      <c r="W22" s="512">
        <v>2.5499999999999998</v>
      </c>
      <c r="X22" s="516">
        <v>2.1</v>
      </c>
      <c r="Y22" s="512">
        <v>2.5499999999999998</v>
      </c>
      <c r="Z22" s="516">
        <v>2.1</v>
      </c>
      <c r="AA22" s="499"/>
      <c r="AB22" s="499"/>
      <c r="AC22" s="183"/>
    </row>
    <row r="23" spans="2:32" ht="15.95" customHeight="1" x14ac:dyDescent="0.2">
      <c r="B23" s="508" t="s">
        <v>75</v>
      </c>
      <c r="C23" s="512">
        <v>2.54</v>
      </c>
      <c r="D23" s="516">
        <v>1.99</v>
      </c>
      <c r="E23" s="512">
        <v>2.54</v>
      </c>
      <c r="F23" s="516">
        <v>1.99</v>
      </c>
      <c r="G23" s="512">
        <v>2.54</v>
      </c>
      <c r="H23" s="516">
        <v>2.08</v>
      </c>
      <c r="I23" s="512">
        <v>2.54</v>
      </c>
      <c r="J23" s="516">
        <v>2.08</v>
      </c>
      <c r="K23" s="512">
        <v>2.54</v>
      </c>
      <c r="L23" s="516">
        <v>2.08</v>
      </c>
      <c r="M23" s="512">
        <v>2.54</v>
      </c>
      <c r="N23" s="516">
        <v>2.08</v>
      </c>
      <c r="O23" s="512">
        <v>2.34</v>
      </c>
      <c r="P23" s="516">
        <v>1.88</v>
      </c>
      <c r="Q23" s="512">
        <v>2.5499999999999998</v>
      </c>
      <c r="R23" s="516">
        <v>2.09</v>
      </c>
      <c r="S23" s="512">
        <v>2.5499999999999998</v>
      </c>
      <c r="T23" s="516">
        <v>2.09</v>
      </c>
      <c r="U23" s="512">
        <v>2.54</v>
      </c>
      <c r="V23" s="516">
        <v>2.0699999999999998</v>
      </c>
      <c r="W23" s="512">
        <v>2.54</v>
      </c>
      <c r="X23" s="516">
        <v>1.88</v>
      </c>
      <c r="Y23" s="512">
        <v>2.54</v>
      </c>
      <c r="Z23" s="516">
        <v>1.88</v>
      </c>
      <c r="AA23" s="499"/>
      <c r="AB23" s="499"/>
      <c r="AC23" s="499"/>
    </row>
    <row r="24" spans="2:32" ht="15.95" customHeight="1" x14ac:dyDescent="0.3">
      <c r="B24" s="509" t="s">
        <v>76</v>
      </c>
      <c r="C24" s="512">
        <v>2.69</v>
      </c>
      <c r="D24" s="516">
        <v>2.68</v>
      </c>
      <c r="E24" s="512">
        <v>2.69</v>
      </c>
      <c r="F24" s="516">
        <v>2.68</v>
      </c>
      <c r="G24" s="512">
        <v>2.69</v>
      </c>
      <c r="H24" s="516">
        <v>2.68</v>
      </c>
      <c r="I24" s="512">
        <v>2.69</v>
      </c>
      <c r="J24" s="516">
        <v>2.68</v>
      </c>
      <c r="K24" s="512">
        <v>2.69</v>
      </c>
      <c r="L24" s="516">
        <v>2.68</v>
      </c>
      <c r="M24" s="512">
        <v>2.69</v>
      </c>
      <c r="N24" s="516">
        <v>2.68</v>
      </c>
      <c r="O24" s="512">
        <v>2.69</v>
      </c>
      <c r="P24" s="516">
        <v>2.68</v>
      </c>
      <c r="Q24" s="512">
        <v>2.69</v>
      </c>
      <c r="R24" s="516">
        <v>2.68</v>
      </c>
      <c r="S24" s="512">
        <v>2.69</v>
      </c>
      <c r="T24" s="516">
        <v>2.68</v>
      </c>
      <c r="U24" s="512">
        <v>2.69</v>
      </c>
      <c r="V24" s="516">
        <v>2.68</v>
      </c>
      <c r="W24" s="512">
        <v>2.89</v>
      </c>
      <c r="X24" s="516">
        <v>2.69</v>
      </c>
      <c r="Y24" s="512">
        <v>2.89</v>
      </c>
      <c r="Z24" s="516">
        <v>2.69</v>
      </c>
      <c r="AA24" s="499"/>
      <c r="AB24" s="499"/>
      <c r="AC24" s="183"/>
      <c r="AD24" s="500"/>
      <c r="AE24" s="500"/>
      <c r="AF24" s="500"/>
    </row>
    <row r="25" spans="2:32" ht="18.75" x14ac:dyDescent="0.3">
      <c r="B25" s="295" t="s">
        <v>645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464"/>
      <c r="AB25" s="464"/>
      <c r="AC25" s="315"/>
      <c r="AD25" s="500"/>
      <c r="AE25" s="500"/>
      <c r="AF25" s="500"/>
    </row>
    <row r="26" spans="2:32" ht="18.75" x14ac:dyDescent="0.3"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464"/>
      <c r="AB26" s="464"/>
      <c r="AC26" s="315"/>
      <c r="AD26" s="500"/>
      <c r="AE26" s="500"/>
      <c r="AF26" s="500"/>
    </row>
    <row r="27" spans="2:32" ht="18.75" x14ac:dyDescent="0.3">
      <c r="B27" s="517" t="s">
        <v>78</v>
      </c>
      <c r="AA27" s="315"/>
      <c r="AB27" s="315"/>
      <c r="AC27" s="479"/>
      <c r="AD27" s="500"/>
      <c r="AE27" s="500"/>
      <c r="AF27" s="500"/>
    </row>
    <row r="28" spans="2:32" ht="18.75" x14ac:dyDescent="0.3">
      <c r="B28" s="504"/>
      <c r="C28" s="503" t="s">
        <v>0</v>
      </c>
      <c r="D28" s="513"/>
      <c r="E28" s="503" t="s">
        <v>1</v>
      </c>
      <c r="F28" s="513"/>
      <c r="G28" s="503" t="s">
        <v>2</v>
      </c>
      <c r="H28" s="513"/>
      <c r="I28" s="503" t="s">
        <v>3</v>
      </c>
      <c r="J28" s="513"/>
      <c r="K28" s="503" t="s">
        <v>4</v>
      </c>
      <c r="L28" s="513"/>
      <c r="M28" s="503" t="s">
        <v>10</v>
      </c>
      <c r="N28" s="513"/>
      <c r="O28" s="503" t="s">
        <v>74</v>
      </c>
      <c r="P28" s="513"/>
      <c r="Q28" s="503" t="s">
        <v>212</v>
      </c>
      <c r="R28" s="513"/>
      <c r="S28" s="503" t="s">
        <v>7</v>
      </c>
      <c r="T28" s="513"/>
      <c r="U28" s="503" t="s">
        <v>8</v>
      </c>
      <c r="V28" s="513"/>
      <c r="W28" s="503" t="s">
        <v>11</v>
      </c>
      <c r="X28" s="513"/>
      <c r="Y28" s="503" t="s">
        <v>12</v>
      </c>
      <c r="Z28" s="513"/>
      <c r="AA28" s="315"/>
      <c r="AB28" s="315"/>
      <c r="AC28" s="479"/>
      <c r="AD28" s="500"/>
      <c r="AE28" s="500"/>
      <c r="AF28" s="500"/>
    </row>
    <row r="29" spans="2:32" ht="24" x14ac:dyDescent="0.3">
      <c r="B29" s="505" t="s">
        <v>62</v>
      </c>
      <c r="C29" s="510" t="s">
        <v>210</v>
      </c>
      <c r="D29" s="514" t="s">
        <v>211</v>
      </c>
      <c r="E29" s="510" t="s">
        <v>210</v>
      </c>
      <c r="F29" s="514" t="s">
        <v>211</v>
      </c>
      <c r="G29" s="510" t="s">
        <v>210</v>
      </c>
      <c r="H29" s="514" t="s">
        <v>211</v>
      </c>
      <c r="I29" s="510" t="s">
        <v>210</v>
      </c>
      <c r="J29" s="514" t="s">
        <v>211</v>
      </c>
      <c r="K29" s="510" t="s">
        <v>210</v>
      </c>
      <c r="L29" s="514" t="s">
        <v>211</v>
      </c>
      <c r="M29" s="510" t="s">
        <v>210</v>
      </c>
      <c r="N29" s="514" t="s">
        <v>211</v>
      </c>
      <c r="O29" s="510" t="s">
        <v>210</v>
      </c>
      <c r="P29" s="514" t="s">
        <v>211</v>
      </c>
      <c r="Q29" s="510" t="s">
        <v>210</v>
      </c>
      <c r="R29" s="514" t="s">
        <v>211</v>
      </c>
      <c r="S29" s="510" t="s">
        <v>210</v>
      </c>
      <c r="T29" s="514" t="s">
        <v>211</v>
      </c>
      <c r="U29" s="510" t="s">
        <v>210</v>
      </c>
      <c r="V29" s="514" t="s">
        <v>211</v>
      </c>
      <c r="W29" s="510" t="s">
        <v>210</v>
      </c>
      <c r="X29" s="514" t="s">
        <v>211</v>
      </c>
      <c r="Y29" s="510" t="s">
        <v>210</v>
      </c>
      <c r="Z29" s="514" t="s">
        <v>211</v>
      </c>
      <c r="AA29" s="183"/>
      <c r="AB29" s="183"/>
      <c r="AC29" s="183"/>
      <c r="AD29" s="500"/>
      <c r="AE29" s="500"/>
      <c r="AF29" s="500"/>
    </row>
    <row r="30" spans="2:32" ht="18.75" x14ac:dyDescent="0.3">
      <c r="B30" s="506" t="s">
        <v>63</v>
      </c>
      <c r="C30" s="511">
        <v>2.39</v>
      </c>
      <c r="D30" s="515">
        <v>1.99</v>
      </c>
      <c r="E30" s="511">
        <v>1.99</v>
      </c>
      <c r="F30" s="515">
        <v>1.89</v>
      </c>
      <c r="G30" s="511">
        <v>1.99</v>
      </c>
      <c r="H30" s="515">
        <v>1.89</v>
      </c>
      <c r="I30" s="511">
        <v>2.44</v>
      </c>
      <c r="J30" s="515">
        <v>1.91</v>
      </c>
      <c r="K30" s="511">
        <v>2.6</v>
      </c>
      <c r="L30" s="515">
        <v>1.91</v>
      </c>
      <c r="M30" s="511">
        <v>2.6</v>
      </c>
      <c r="N30" s="515">
        <v>1.91</v>
      </c>
      <c r="O30" s="511">
        <v>2.59</v>
      </c>
      <c r="P30" s="515">
        <v>1.91</v>
      </c>
      <c r="Q30" s="511">
        <v>2.59</v>
      </c>
      <c r="R30" s="515">
        <v>1.91</v>
      </c>
      <c r="S30" s="511">
        <v>2.59</v>
      </c>
      <c r="T30" s="515">
        <v>1.91</v>
      </c>
      <c r="U30" s="511">
        <v>2.59</v>
      </c>
      <c r="V30" s="515">
        <v>1.91</v>
      </c>
      <c r="W30" s="511">
        <v>2.59</v>
      </c>
      <c r="X30" s="515">
        <v>1.88</v>
      </c>
      <c r="Y30" s="511">
        <v>2.59</v>
      </c>
      <c r="Z30" s="515">
        <v>1.88</v>
      </c>
      <c r="AA30" s="499"/>
      <c r="AB30" s="499"/>
      <c r="AC30" s="183"/>
      <c r="AD30" s="500"/>
      <c r="AE30" s="500"/>
      <c r="AF30" s="500"/>
    </row>
    <row r="31" spans="2:32" ht="18.75" x14ac:dyDescent="0.3">
      <c r="B31" s="507" t="s">
        <v>64</v>
      </c>
      <c r="C31" s="512">
        <v>1.99</v>
      </c>
      <c r="D31" s="516">
        <v>1.89</v>
      </c>
      <c r="E31" s="512">
        <v>1.99</v>
      </c>
      <c r="F31" s="516">
        <v>1.69</v>
      </c>
      <c r="G31" s="512">
        <v>1.98</v>
      </c>
      <c r="H31" s="516">
        <v>1.79</v>
      </c>
      <c r="I31" s="512">
        <v>2.46</v>
      </c>
      <c r="J31" s="516">
        <v>2.4500000000000002</v>
      </c>
      <c r="K31" s="512">
        <v>1.99</v>
      </c>
      <c r="L31" s="516">
        <v>1.8</v>
      </c>
      <c r="M31" s="512">
        <v>2.64</v>
      </c>
      <c r="N31" s="516">
        <v>2.34</v>
      </c>
      <c r="O31" s="512">
        <v>1.98</v>
      </c>
      <c r="P31" s="516">
        <v>1.8</v>
      </c>
      <c r="Q31" s="512">
        <v>2.64</v>
      </c>
      <c r="R31" s="516">
        <v>2.34</v>
      </c>
      <c r="S31" s="512">
        <v>2.64</v>
      </c>
      <c r="T31" s="516">
        <v>2.34</v>
      </c>
      <c r="U31" s="512">
        <v>2.64</v>
      </c>
      <c r="V31" s="516">
        <v>2.34</v>
      </c>
      <c r="W31" s="512">
        <v>2.64</v>
      </c>
      <c r="X31" s="516">
        <v>2.34</v>
      </c>
      <c r="Y31" s="512">
        <v>2.64</v>
      </c>
      <c r="Z31" s="516">
        <v>2.34</v>
      </c>
      <c r="AA31" s="499"/>
      <c r="AB31" s="499"/>
      <c r="AC31" s="183"/>
      <c r="AD31" s="500"/>
      <c r="AE31" s="500"/>
      <c r="AF31" s="500"/>
    </row>
    <row r="32" spans="2:32" ht="18.75" x14ac:dyDescent="0.3">
      <c r="B32" s="507" t="s">
        <v>65</v>
      </c>
      <c r="C32" s="512">
        <v>2.65</v>
      </c>
      <c r="D32" s="516">
        <v>2.35</v>
      </c>
      <c r="E32" s="512">
        <v>2.65</v>
      </c>
      <c r="F32" s="516">
        <v>2.35</v>
      </c>
      <c r="G32" s="512">
        <v>2.65</v>
      </c>
      <c r="H32" s="516">
        <v>2.35</v>
      </c>
      <c r="I32" s="512">
        <v>2.65</v>
      </c>
      <c r="J32" s="516">
        <v>2.35</v>
      </c>
      <c r="K32" s="512">
        <v>2.65</v>
      </c>
      <c r="L32" s="516">
        <v>2.35</v>
      </c>
      <c r="M32" s="512">
        <v>2.65</v>
      </c>
      <c r="N32" s="516">
        <v>2.35</v>
      </c>
      <c r="O32" s="512">
        <v>2.65</v>
      </c>
      <c r="P32" s="516">
        <v>2.35</v>
      </c>
      <c r="Q32" s="512">
        <v>2.65</v>
      </c>
      <c r="R32" s="516">
        <v>2.35</v>
      </c>
      <c r="S32" s="512">
        <v>2.65</v>
      </c>
      <c r="T32" s="516">
        <v>2.35</v>
      </c>
      <c r="U32" s="512">
        <v>2.65</v>
      </c>
      <c r="V32" s="516">
        <v>2.35</v>
      </c>
      <c r="W32" s="512">
        <v>2.65</v>
      </c>
      <c r="X32" s="516">
        <v>2.35</v>
      </c>
      <c r="Y32" s="512">
        <v>2.65</v>
      </c>
      <c r="Z32" s="516">
        <v>2.35</v>
      </c>
      <c r="AA32" s="499"/>
      <c r="AB32" s="499"/>
      <c r="AC32" s="183"/>
      <c r="AD32" s="500"/>
      <c r="AE32" s="500"/>
      <c r="AF32" s="500"/>
    </row>
    <row r="33" spans="2:32" ht="18.75" x14ac:dyDescent="0.3">
      <c r="B33" s="508" t="s">
        <v>75</v>
      </c>
      <c r="C33" s="512">
        <v>2.29</v>
      </c>
      <c r="D33" s="516">
        <v>1.89</v>
      </c>
      <c r="E33" s="512">
        <v>2.29</v>
      </c>
      <c r="F33" s="516">
        <v>1.89</v>
      </c>
      <c r="G33" s="512">
        <v>1.99</v>
      </c>
      <c r="H33" s="516">
        <v>1.89</v>
      </c>
      <c r="I33" s="512">
        <v>1.99</v>
      </c>
      <c r="J33" s="516">
        <v>1.89</v>
      </c>
      <c r="K33" s="512">
        <v>1.9</v>
      </c>
      <c r="L33" s="516">
        <v>1.89</v>
      </c>
      <c r="M33" s="512">
        <v>2.59</v>
      </c>
      <c r="N33" s="516">
        <v>1.9</v>
      </c>
      <c r="O33" s="512">
        <v>1.97</v>
      </c>
      <c r="P33" s="516">
        <v>1.79</v>
      </c>
      <c r="Q33" s="512">
        <v>1.98</v>
      </c>
      <c r="R33" s="516">
        <v>1.97</v>
      </c>
      <c r="S33" s="512">
        <v>1.98</v>
      </c>
      <c r="T33" s="516">
        <v>1.97</v>
      </c>
      <c r="U33" s="512">
        <v>1.97</v>
      </c>
      <c r="V33" s="516">
        <v>1.96</v>
      </c>
      <c r="W33" s="512">
        <v>1.94</v>
      </c>
      <c r="X33" s="516">
        <v>1.85</v>
      </c>
      <c r="Y33" s="512">
        <v>1.88</v>
      </c>
      <c r="Z33" s="516">
        <v>1.85</v>
      </c>
      <c r="AA33" s="499"/>
      <c r="AB33" s="499"/>
      <c r="AC33" s="183"/>
      <c r="AD33" s="500"/>
      <c r="AE33" s="500"/>
      <c r="AF33" s="500"/>
    </row>
    <row r="34" spans="2:32" ht="18.75" x14ac:dyDescent="0.3">
      <c r="B34" s="509" t="s">
        <v>76</v>
      </c>
      <c r="C34" s="512">
        <v>2.79</v>
      </c>
      <c r="D34" s="516">
        <v>2.78</v>
      </c>
      <c r="E34" s="512">
        <v>2.79</v>
      </c>
      <c r="F34" s="516">
        <v>2.78</v>
      </c>
      <c r="G34" s="512">
        <v>2.79</v>
      </c>
      <c r="H34" s="516">
        <v>2.78</v>
      </c>
      <c r="I34" s="512">
        <v>2.79</v>
      </c>
      <c r="J34" s="516">
        <v>2.78</v>
      </c>
      <c r="K34" s="512">
        <v>2.79</v>
      </c>
      <c r="L34" s="516">
        <v>2.78</v>
      </c>
      <c r="M34" s="512">
        <v>2.79</v>
      </c>
      <c r="N34" s="516">
        <v>2.78</v>
      </c>
      <c r="O34" s="512">
        <v>2.79</v>
      </c>
      <c r="P34" s="516">
        <v>2.78</v>
      </c>
      <c r="Q34" s="512">
        <v>2.79</v>
      </c>
      <c r="R34" s="516">
        <v>2.78</v>
      </c>
      <c r="S34" s="512">
        <v>1.97</v>
      </c>
      <c r="T34" s="516">
        <v>1.96</v>
      </c>
      <c r="U34" s="512">
        <v>1.97</v>
      </c>
      <c r="V34" s="516">
        <v>1.96</v>
      </c>
      <c r="W34" s="512">
        <v>1.89</v>
      </c>
      <c r="X34" s="516">
        <v>1.88</v>
      </c>
      <c r="Y34" s="512">
        <v>1.89</v>
      </c>
      <c r="Z34" s="516">
        <v>1.88</v>
      </c>
      <c r="AA34" s="499"/>
      <c r="AB34" s="499"/>
      <c r="AC34" s="183"/>
      <c r="AD34" s="500"/>
      <c r="AE34" s="500"/>
      <c r="AF34" s="500"/>
    </row>
    <row r="35" spans="2:32" x14ac:dyDescent="0.2">
      <c r="B35" s="295" t="s">
        <v>645</v>
      </c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178"/>
      <c r="AA35" s="464"/>
      <c r="AB35" s="464"/>
      <c r="AC35" s="315"/>
    </row>
    <row r="36" spans="2:32" x14ac:dyDescent="0.2">
      <c r="B36" s="501"/>
      <c r="Z36" s="178" t="s">
        <v>9</v>
      </c>
    </row>
    <row r="39" spans="2:32" x14ac:dyDescent="0.2">
      <c r="G39" s="502"/>
      <c r="H39" s="502"/>
    </row>
  </sheetData>
  <mergeCells count="4">
    <mergeCell ref="B2:Z2"/>
    <mergeCell ref="B3:Z3"/>
    <mergeCell ref="B4:Z4"/>
    <mergeCell ref="B5:Z5"/>
  </mergeCells>
  <phoneticPr fontId="0" type="noConversion"/>
  <hyperlinks>
    <hyperlink ref="Z36" location="INDICE!C3" display="Volver al Indice"/>
    <hyperlink ref="B15" location="INDICE!C3" display="Volver al Indice"/>
    <hyperlink ref="B1" location="INDICE!C3" display="Volver al Indice"/>
  </hyperlinks>
  <printOptions horizontalCentered="1"/>
  <pageMargins left="0.19685039370078741" right="0.19685039370078741" top="0.39370078740157483" bottom="0.98425196850393704" header="0" footer="0"/>
  <pageSetup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2:Z52"/>
  <sheetViews>
    <sheetView topLeftCell="A22" zoomScale="90" zoomScaleNormal="90" workbookViewId="0">
      <selection activeCell="B40" sqref="B40:O40"/>
    </sheetView>
  </sheetViews>
  <sheetFormatPr baseColWidth="10" defaultRowHeight="12.75" x14ac:dyDescent="0.2"/>
  <cols>
    <col min="1" max="1" width="5.28515625" style="177" customWidth="1"/>
    <col min="2" max="2" width="13.5703125" style="177" bestFit="1" customWidth="1"/>
    <col min="3" max="3" width="12.42578125" style="177" customWidth="1"/>
    <col min="4" max="4" width="12.140625" style="177" customWidth="1"/>
    <col min="5" max="5" width="12.42578125" style="177" customWidth="1"/>
    <col min="6" max="6" width="11.85546875" style="177" customWidth="1"/>
    <col min="7" max="7" width="12.28515625" style="177" customWidth="1"/>
    <col min="8" max="8" width="11.28515625" style="177" customWidth="1"/>
    <col min="9" max="9" width="12.42578125" style="177" customWidth="1"/>
    <col min="10" max="10" width="11.42578125" style="177" customWidth="1"/>
    <col min="11" max="11" width="11.5703125" style="177" customWidth="1"/>
    <col min="12" max="12" width="11.28515625" style="177" customWidth="1"/>
    <col min="13" max="13" width="11" style="177" customWidth="1"/>
    <col min="14" max="14" width="12.5703125" style="177" customWidth="1"/>
    <col min="15" max="15" width="14.28515625" style="177" customWidth="1"/>
    <col min="16" max="16" width="11.5703125" style="177" customWidth="1"/>
    <col min="17" max="16384" width="11.42578125" style="177"/>
  </cols>
  <sheetData>
    <row r="2" spans="2:26" ht="15.75" x14ac:dyDescent="0.25">
      <c r="B2" s="477" t="s">
        <v>14</v>
      </c>
      <c r="C2" s="477"/>
      <c r="D2" s="477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9" t="s">
        <v>14</v>
      </c>
    </row>
    <row r="3" spans="2:26" ht="15" x14ac:dyDescent="0.2">
      <c r="B3" s="681" t="s">
        <v>228</v>
      </c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479"/>
      <c r="Q3" s="315"/>
      <c r="R3" s="315"/>
      <c r="S3" s="315"/>
      <c r="T3" s="315"/>
      <c r="U3" s="315"/>
      <c r="V3" s="315"/>
      <c r="W3" s="315"/>
      <c r="X3" s="315"/>
      <c r="Y3" s="315"/>
      <c r="Z3" s="315"/>
    </row>
    <row r="4" spans="2:26" ht="15" x14ac:dyDescent="0.2">
      <c r="B4" s="681" t="s">
        <v>268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479"/>
      <c r="Q4" s="315"/>
      <c r="R4" s="315"/>
      <c r="S4" s="315"/>
      <c r="T4" s="315"/>
      <c r="U4" s="315"/>
      <c r="V4" s="315"/>
      <c r="W4" s="315"/>
      <c r="X4" s="315"/>
      <c r="Y4" s="315"/>
      <c r="Z4" s="315"/>
    </row>
    <row r="5" spans="2:26" x14ac:dyDescent="0.2">
      <c r="B5" s="178" t="s">
        <v>9</v>
      </c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315"/>
      <c r="R5" s="315"/>
      <c r="S5" s="315"/>
      <c r="T5" s="315"/>
      <c r="U5" s="315"/>
      <c r="V5" s="315"/>
      <c r="W5" s="315"/>
      <c r="X5" s="315"/>
      <c r="Y5" s="315"/>
      <c r="Z5" s="315"/>
    </row>
    <row r="6" spans="2:26" ht="15" x14ac:dyDescent="0.25">
      <c r="B6" s="523" t="s">
        <v>62</v>
      </c>
      <c r="C6" s="493" t="s">
        <v>213</v>
      </c>
      <c r="D6" s="493" t="s">
        <v>214</v>
      </c>
      <c r="E6" s="493" t="s">
        <v>215</v>
      </c>
      <c r="F6" s="493" t="s">
        <v>216</v>
      </c>
      <c r="G6" s="493" t="s">
        <v>217</v>
      </c>
      <c r="H6" s="493" t="s">
        <v>218</v>
      </c>
      <c r="I6" s="493" t="s">
        <v>219</v>
      </c>
      <c r="J6" s="493" t="s">
        <v>220</v>
      </c>
      <c r="K6" s="493" t="s">
        <v>221</v>
      </c>
      <c r="L6" s="493" t="s">
        <v>222</v>
      </c>
      <c r="M6" s="493" t="s">
        <v>223</v>
      </c>
      <c r="N6" s="493" t="s">
        <v>224</v>
      </c>
      <c r="O6" s="493" t="s">
        <v>40</v>
      </c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</row>
    <row r="7" spans="2:26" x14ac:dyDescent="0.2">
      <c r="B7" s="526" t="s">
        <v>40</v>
      </c>
      <c r="C7" s="525">
        <f t="shared" ref="C7:N7" si="0">SUM(C8:C12)</f>
        <v>214908</v>
      </c>
      <c r="D7" s="525">
        <f t="shared" si="0"/>
        <v>193421</v>
      </c>
      <c r="E7" s="525">
        <f t="shared" si="0"/>
        <v>184454</v>
      </c>
      <c r="F7" s="525">
        <f t="shared" si="0"/>
        <v>201045</v>
      </c>
      <c r="G7" s="525">
        <f t="shared" si="0"/>
        <v>190526</v>
      </c>
      <c r="H7" s="525">
        <f t="shared" si="0"/>
        <v>183521</v>
      </c>
      <c r="I7" s="525">
        <f t="shared" si="0"/>
        <v>205646</v>
      </c>
      <c r="J7" s="525">
        <f t="shared" si="0"/>
        <v>196623</v>
      </c>
      <c r="K7" s="525">
        <f t="shared" si="0"/>
        <v>169929</v>
      </c>
      <c r="L7" s="525">
        <f t="shared" si="0"/>
        <v>198652</v>
      </c>
      <c r="M7" s="525">
        <f t="shared" si="0"/>
        <v>205358</v>
      </c>
      <c r="N7" s="525">
        <f t="shared" si="0"/>
        <v>227411</v>
      </c>
      <c r="O7" s="525">
        <f t="shared" ref="O7:O12" si="1">SUM(C7:N7)</f>
        <v>2371494</v>
      </c>
      <c r="P7" s="518"/>
      <c r="Q7" s="519"/>
      <c r="R7" s="519"/>
      <c r="S7" s="519"/>
      <c r="T7" s="519"/>
      <c r="U7" s="519"/>
      <c r="V7" s="519"/>
      <c r="W7" s="519"/>
      <c r="X7" s="519"/>
      <c r="Y7" s="519"/>
      <c r="Z7" s="519"/>
    </row>
    <row r="8" spans="2:26" x14ac:dyDescent="0.2">
      <c r="B8" s="524" t="s">
        <v>63</v>
      </c>
      <c r="C8" s="468">
        <f t="shared" ref="C8:H8" si="2">+C20+C32</f>
        <v>154114</v>
      </c>
      <c r="D8" s="468">
        <f t="shared" si="2"/>
        <v>144145</v>
      </c>
      <c r="E8" s="468">
        <f t="shared" si="2"/>
        <v>144045</v>
      </c>
      <c r="F8" s="468">
        <f t="shared" si="2"/>
        <v>160007</v>
      </c>
      <c r="G8" s="468">
        <f t="shared" si="2"/>
        <v>151917</v>
      </c>
      <c r="H8" s="468">
        <f t="shared" si="2"/>
        <v>145244</v>
      </c>
      <c r="I8" s="468">
        <f t="shared" ref="I8:N8" si="3">+I20+I32</f>
        <v>159846</v>
      </c>
      <c r="J8" s="468">
        <f t="shared" si="3"/>
        <v>152134</v>
      </c>
      <c r="K8" s="468">
        <f t="shared" si="3"/>
        <v>133067</v>
      </c>
      <c r="L8" s="468">
        <f t="shared" si="3"/>
        <v>150995</v>
      </c>
      <c r="M8" s="468">
        <f t="shared" si="3"/>
        <v>155467</v>
      </c>
      <c r="N8" s="468">
        <f t="shared" si="3"/>
        <v>169475</v>
      </c>
      <c r="O8" s="468">
        <f t="shared" si="1"/>
        <v>1820456</v>
      </c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</row>
    <row r="9" spans="2:26" x14ac:dyDescent="0.2">
      <c r="B9" s="524" t="s">
        <v>64</v>
      </c>
      <c r="C9" s="467">
        <f t="shared" ref="C9:D12" si="4">+C21+C33</f>
        <v>36116</v>
      </c>
      <c r="D9" s="467">
        <f t="shared" si="4"/>
        <v>29626</v>
      </c>
      <c r="E9" s="467">
        <f t="shared" ref="E9:F9" si="5">+E21+E33</f>
        <v>21509</v>
      </c>
      <c r="F9" s="467">
        <f t="shared" si="5"/>
        <v>22270</v>
      </c>
      <c r="G9" s="467">
        <f t="shared" ref="G9:H9" si="6">+G21+G33</f>
        <v>20253</v>
      </c>
      <c r="H9" s="467">
        <f t="shared" si="6"/>
        <v>19684</v>
      </c>
      <c r="I9" s="467">
        <f t="shared" ref="I9:N9" si="7">+I21+I33</f>
        <v>24484</v>
      </c>
      <c r="J9" s="467">
        <f t="shared" si="7"/>
        <v>22780</v>
      </c>
      <c r="K9" s="467">
        <f t="shared" si="7"/>
        <v>18465</v>
      </c>
      <c r="L9" s="467">
        <f t="shared" si="7"/>
        <v>24172</v>
      </c>
      <c r="M9" s="467">
        <f t="shared" si="7"/>
        <v>25412</v>
      </c>
      <c r="N9" s="467">
        <f t="shared" si="7"/>
        <v>28133</v>
      </c>
      <c r="O9" s="467">
        <f t="shared" si="1"/>
        <v>292904</v>
      </c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</row>
    <row r="10" spans="2:26" x14ac:dyDescent="0.2">
      <c r="B10" s="524" t="s">
        <v>65</v>
      </c>
      <c r="C10" s="467">
        <f t="shared" si="4"/>
        <v>13545</v>
      </c>
      <c r="D10" s="467">
        <f t="shared" si="4"/>
        <v>10861</v>
      </c>
      <c r="E10" s="467">
        <f t="shared" ref="E10:F10" si="8">+E22+E34</f>
        <v>10552</v>
      </c>
      <c r="F10" s="467">
        <f t="shared" si="8"/>
        <v>10375</v>
      </c>
      <c r="G10" s="467">
        <f t="shared" ref="G10:H10" si="9">+G22+G34</f>
        <v>9710</v>
      </c>
      <c r="H10" s="467">
        <f t="shared" si="9"/>
        <v>10432</v>
      </c>
      <c r="I10" s="467">
        <f t="shared" ref="I10:N10" si="10">+I22+I34</f>
        <v>11838</v>
      </c>
      <c r="J10" s="467">
        <f t="shared" si="10"/>
        <v>11935</v>
      </c>
      <c r="K10" s="467">
        <f t="shared" si="10"/>
        <v>9561</v>
      </c>
      <c r="L10" s="467">
        <f t="shared" si="10"/>
        <v>12878</v>
      </c>
      <c r="M10" s="467">
        <f t="shared" si="10"/>
        <v>13117</v>
      </c>
      <c r="N10" s="467">
        <f t="shared" si="10"/>
        <v>15367</v>
      </c>
      <c r="O10" s="467">
        <f t="shared" si="1"/>
        <v>140171</v>
      </c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</row>
    <row r="11" spans="2:26" x14ac:dyDescent="0.2">
      <c r="B11" s="524" t="s">
        <v>66</v>
      </c>
      <c r="C11" s="467">
        <f t="shared" si="4"/>
        <v>9368</v>
      </c>
      <c r="D11" s="467">
        <f t="shared" si="4"/>
        <v>7982</v>
      </c>
      <c r="E11" s="467">
        <f t="shared" ref="E11:F11" si="11">+E23+E35</f>
        <v>7599</v>
      </c>
      <c r="F11" s="467">
        <f t="shared" si="11"/>
        <v>7599</v>
      </c>
      <c r="G11" s="467">
        <f t="shared" ref="G11:H11" si="12">+G23+G35</f>
        <v>7948</v>
      </c>
      <c r="H11" s="467">
        <f t="shared" si="12"/>
        <v>7478</v>
      </c>
      <c r="I11" s="467">
        <f t="shared" ref="I11:N11" si="13">+I23+I35</f>
        <v>8780</v>
      </c>
      <c r="J11" s="467">
        <f t="shared" si="13"/>
        <v>8913</v>
      </c>
      <c r="K11" s="467">
        <f t="shared" si="13"/>
        <v>7868</v>
      </c>
      <c r="L11" s="467">
        <f t="shared" si="13"/>
        <v>9463</v>
      </c>
      <c r="M11" s="467">
        <f t="shared" si="13"/>
        <v>10046</v>
      </c>
      <c r="N11" s="467">
        <f t="shared" si="13"/>
        <v>12560</v>
      </c>
      <c r="O11" s="467">
        <f t="shared" si="1"/>
        <v>105604</v>
      </c>
      <c r="P11" s="306"/>
      <c r="Q11" s="315"/>
      <c r="R11" s="315"/>
      <c r="S11" s="315"/>
      <c r="T11" s="315"/>
      <c r="U11" s="315"/>
      <c r="V11" s="315"/>
      <c r="W11" s="315"/>
      <c r="X11" s="315"/>
      <c r="Y11" s="315"/>
      <c r="Z11" s="315"/>
    </row>
    <row r="12" spans="2:26" x14ac:dyDescent="0.2">
      <c r="B12" s="529" t="s">
        <v>67</v>
      </c>
      <c r="C12" s="467">
        <f t="shared" si="4"/>
        <v>1765</v>
      </c>
      <c r="D12" s="467">
        <f t="shared" si="4"/>
        <v>807</v>
      </c>
      <c r="E12" s="467">
        <f t="shared" ref="E12:F12" si="14">+E24+E36</f>
        <v>749</v>
      </c>
      <c r="F12" s="467">
        <f t="shared" si="14"/>
        <v>794</v>
      </c>
      <c r="G12" s="467">
        <f t="shared" ref="G12:H12" si="15">+G24+G36</f>
        <v>698</v>
      </c>
      <c r="H12" s="467">
        <f t="shared" si="15"/>
        <v>683</v>
      </c>
      <c r="I12" s="467">
        <f t="shared" ref="I12:N12" si="16">+I24+I36</f>
        <v>698</v>
      </c>
      <c r="J12" s="467">
        <f t="shared" si="16"/>
        <v>861</v>
      </c>
      <c r="K12" s="467">
        <f t="shared" si="16"/>
        <v>968</v>
      </c>
      <c r="L12" s="467">
        <f t="shared" si="16"/>
        <v>1144</v>
      </c>
      <c r="M12" s="467">
        <f t="shared" si="16"/>
        <v>1316</v>
      </c>
      <c r="N12" s="467">
        <f t="shared" si="16"/>
        <v>1876</v>
      </c>
      <c r="O12" s="467">
        <f t="shared" si="1"/>
        <v>12359</v>
      </c>
      <c r="P12" s="306"/>
      <c r="Q12" s="315"/>
      <c r="R12" s="315"/>
      <c r="S12" s="315"/>
      <c r="T12" s="315"/>
      <c r="U12" s="315"/>
      <c r="V12" s="315"/>
      <c r="W12" s="315"/>
      <c r="X12" s="315"/>
      <c r="Y12" s="315"/>
      <c r="Z12" s="315"/>
    </row>
    <row r="13" spans="2:26" ht="13.5" customHeight="1" x14ac:dyDescent="0.25">
      <c r="B13" s="520" t="s">
        <v>225</v>
      </c>
      <c r="C13" s="181"/>
      <c r="D13" s="181"/>
      <c r="E13" s="181"/>
      <c r="G13" s="316"/>
      <c r="H13" s="179"/>
      <c r="I13" s="179"/>
      <c r="O13" s="375"/>
      <c r="P13" s="521"/>
      <c r="Q13" s="375"/>
      <c r="R13" s="375"/>
      <c r="S13" s="375"/>
      <c r="T13" s="375"/>
      <c r="U13" s="375"/>
      <c r="V13" s="375"/>
      <c r="W13" s="375"/>
      <c r="X13" s="375"/>
      <c r="Y13" s="375"/>
      <c r="Z13" s="375"/>
    </row>
    <row r="14" spans="2:26" ht="12.75" customHeight="1" x14ac:dyDescent="0.25">
      <c r="C14" s="315"/>
      <c r="D14" s="315"/>
      <c r="E14" s="315"/>
      <c r="H14" s="521"/>
      <c r="K14" s="179"/>
      <c r="O14" s="375"/>
      <c r="P14" s="375"/>
      <c r="Q14" s="315"/>
      <c r="R14" s="315"/>
      <c r="S14" s="315"/>
      <c r="T14" s="315"/>
      <c r="U14" s="315"/>
      <c r="V14" s="315"/>
      <c r="W14" s="315"/>
      <c r="X14" s="315"/>
      <c r="Y14" s="315"/>
      <c r="Z14" s="315"/>
    </row>
    <row r="15" spans="2:26" ht="20.25" customHeight="1" x14ac:dyDescent="0.2">
      <c r="B15" s="681" t="s">
        <v>226</v>
      </c>
      <c r="C15" s="682"/>
      <c r="D15" s="682"/>
      <c r="E15" s="682"/>
      <c r="F15" s="682"/>
      <c r="G15" s="682"/>
      <c r="H15" s="682"/>
      <c r="I15" s="682"/>
      <c r="J15" s="682"/>
      <c r="K15" s="682"/>
      <c r="L15" s="682"/>
      <c r="M15" s="682"/>
      <c r="N15" s="682"/>
      <c r="O15" s="682"/>
      <c r="P15" s="479"/>
      <c r="Q15" s="315"/>
      <c r="R15" s="315"/>
      <c r="S15" s="315"/>
      <c r="T15" s="315"/>
      <c r="U15" s="315"/>
      <c r="V15" s="315"/>
      <c r="W15" s="315"/>
      <c r="X15" s="315"/>
      <c r="Y15" s="315"/>
      <c r="Z15" s="315"/>
    </row>
    <row r="16" spans="2:26" ht="15" x14ac:dyDescent="0.2">
      <c r="B16" s="681" t="s">
        <v>270</v>
      </c>
      <c r="C16" s="682"/>
      <c r="D16" s="682"/>
      <c r="E16" s="682"/>
      <c r="F16" s="682"/>
      <c r="G16" s="682"/>
      <c r="H16" s="682"/>
      <c r="I16" s="682"/>
      <c r="J16" s="682"/>
      <c r="K16" s="682"/>
      <c r="L16" s="682"/>
      <c r="M16" s="682"/>
      <c r="N16" s="682"/>
      <c r="O16" s="682"/>
      <c r="P16" s="479"/>
      <c r="Q16" s="315"/>
      <c r="R16" s="315"/>
      <c r="S16" s="315"/>
      <c r="T16" s="315"/>
      <c r="U16" s="315"/>
      <c r="V16" s="315"/>
      <c r="W16" s="315"/>
      <c r="X16" s="315"/>
      <c r="Y16" s="315"/>
      <c r="Z16" s="315"/>
    </row>
    <row r="17" spans="2:26" x14ac:dyDescent="0.2">
      <c r="B17" s="178" t="s">
        <v>9</v>
      </c>
      <c r="C17" s="479"/>
      <c r="D17" s="528"/>
      <c r="E17" s="528"/>
      <c r="F17" s="479"/>
      <c r="G17" s="479"/>
      <c r="H17" s="479"/>
      <c r="I17" s="287"/>
      <c r="J17" s="287"/>
      <c r="K17" s="287"/>
      <c r="L17" s="287"/>
      <c r="M17" s="287"/>
      <c r="O17" s="478"/>
      <c r="P17" s="479"/>
      <c r="Q17" s="315"/>
      <c r="R17" s="315"/>
      <c r="S17" s="315"/>
      <c r="T17" s="315"/>
      <c r="U17" s="315"/>
      <c r="V17" s="315"/>
      <c r="W17" s="315"/>
      <c r="X17" s="315"/>
      <c r="Y17" s="315"/>
      <c r="Z17" s="315"/>
    </row>
    <row r="18" spans="2:26" ht="18.75" customHeight="1" x14ac:dyDescent="0.25">
      <c r="B18" s="523" t="s">
        <v>62</v>
      </c>
      <c r="C18" s="493" t="s">
        <v>213</v>
      </c>
      <c r="D18" s="527" t="s">
        <v>214</v>
      </c>
      <c r="E18" s="527" t="s">
        <v>215</v>
      </c>
      <c r="F18" s="493" t="s">
        <v>216</v>
      </c>
      <c r="G18" s="493" t="s">
        <v>217</v>
      </c>
      <c r="H18" s="493" t="s">
        <v>218</v>
      </c>
      <c r="I18" s="493" t="s">
        <v>219</v>
      </c>
      <c r="J18" s="493" t="s">
        <v>220</v>
      </c>
      <c r="K18" s="493" t="s">
        <v>221</v>
      </c>
      <c r="L18" s="493" t="s">
        <v>222</v>
      </c>
      <c r="M18" s="493" t="s">
        <v>223</v>
      </c>
      <c r="N18" s="493" t="s">
        <v>224</v>
      </c>
      <c r="O18" s="493" t="s">
        <v>40</v>
      </c>
      <c r="P18" s="479"/>
      <c r="Q18" s="315"/>
      <c r="R18" s="315"/>
      <c r="S18" s="315"/>
      <c r="T18" s="315"/>
      <c r="U18" s="315"/>
      <c r="V18" s="315"/>
      <c r="W18" s="315"/>
      <c r="X18" s="315"/>
      <c r="Y18" s="315"/>
      <c r="Z18" s="315"/>
    </row>
    <row r="19" spans="2:26" x14ac:dyDescent="0.2">
      <c r="B19" s="526" t="s">
        <v>40</v>
      </c>
      <c r="C19" s="525">
        <f>SUM(C20:C24)</f>
        <v>192730</v>
      </c>
      <c r="D19" s="525">
        <f t="shared" ref="D19:O19" si="17">SUM(D20:D24)</f>
        <v>174866</v>
      </c>
      <c r="E19" s="525">
        <f t="shared" si="17"/>
        <v>166039</v>
      </c>
      <c r="F19" s="525">
        <f t="shared" si="17"/>
        <v>182258</v>
      </c>
      <c r="G19" s="525">
        <f t="shared" si="17"/>
        <v>173842</v>
      </c>
      <c r="H19" s="525">
        <f t="shared" si="17"/>
        <v>166743</v>
      </c>
      <c r="I19" s="525">
        <f t="shared" si="17"/>
        <v>186257</v>
      </c>
      <c r="J19" s="525">
        <f t="shared" si="17"/>
        <v>177557</v>
      </c>
      <c r="K19" s="525">
        <f t="shared" si="17"/>
        <v>153951</v>
      </c>
      <c r="L19" s="525">
        <f t="shared" si="17"/>
        <v>177019</v>
      </c>
      <c r="M19" s="525">
        <f t="shared" si="17"/>
        <v>183703</v>
      </c>
      <c r="N19" s="525">
        <f t="shared" si="17"/>
        <v>201653</v>
      </c>
      <c r="O19" s="525">
        <f t="shared" si="17"/>
        <v>2136618</v>
      </c>
      <c r="P19" s="518"/>
      <c r="Q19" s="479"/>
      <c r="R19" s="479"/>
      <c r="S19" s="479"/>
      <c r="T19" s="479"/>
      <c r="U19" s="479"/>
      <c r="V19" s="479"/>
      <c r="W19" s="479"/>
      <c r="X19" s="479"/>
      <c r="Y19" s="479"/>
      <c r="Z19" s="479"/>
    </row>
    <row r="20" spans="2:26" ht="17.25" customHeight="1" x14ac:dyDescent="0.2">
      <c r="B20" s="524" t="s">
        <v>63</v>
      </c>
      <c r="C20" s="468">
        <v>144972</v>
      </c>
      <c r="D20" s="468">
        <v>136784</v>
      </c>
      <c r="E20" s="468">
        <v>136757</v>
      </c>
      <c r="F20" s="468">
        <v>152745</v>
      </c>
      <c r="G20" s="468">
        <v>145383</v>
      </c>
      <c r="H20" s="468">
        <v>138731</v>
      </c>
      <c r="I20" s="468">
        <v>152296</v>
      </c>
      <c r="J20" s="468">
        <v>144826</v>
      </c>
      <c r="K20" s="468">
        <v>126977</v>
      </c>
      <c r="L20" s="468">
        <v>142580</v>
      </c>
      <c r="M20" s="468">
        <v>146910</v>
      </c>
      <c r="N20" s="468">
        <v>159313</v>
      </c>
      <c r="O20" s="468">
        <f>SUM(C20:N20)</f>
        <v>1728274</v>
      </c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</row>
    <row r="21" spans="2:26" ht="12.75" customHeight="1" x14ac:dyDescent="0.2">
      <c r="B21" s="524" t="s">
        <v>64</v>
      </c>
      <c r="C21" s="467">
        <v>30291</v>
      </c>
      <c r="D21" s="467">
        <v>24476</v>
      </c>
      <c r="E21" s="467">
        <v>16249</v>
      </c>
      <c r="F21" s="467">
        <v>16445</v>
      </c>
      <c r="G21" s="467">
        <v>15240</v>
      </c>
      <c r="H21" s="467">
        <v>14887</v>
      </c>
      <c r="I21" s="467">
        <v>18875</v>
      </c>
      <c r="J21" s="467">
        <v>17599</v>
      </c>
      <c r="K21" s="467">
        <v>14173</v>
      </c>
      <c r="L21" s="467">
        <v>18367</v>
      </c>
      <c r="M21" s="467">
        <v>19508</v>
      </c>
      <c r="N21" s="467">
        <v>21668</v>
      </c>
      <c r="O21" s="467">
        <f t="shared" ref="O21:O24" si="18">SUM(C21:N21)</f>
        <v>227778</v>
      </c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</row>
    <row r="22" spans="2:26" x14ac:dyDescent="0.2">
      <c r="B22" s="524" t="s">
        <v>65</v>
      </c>
      <c r="C22" s="467">
        <v>7924</v>
      </c>
      <c r="D22" s="467">
        <v>6188</v>
      </c>
      <c r="E22" s="467">
        <v>5967</v>
      </c>
      <c r="F22" s="467">
        <v>5923</v>
      </c>
      <c r="G22" s="467">
        <v>5854</v>
      </c>
      <c r="H22" s="467">
        <v>6266</v>
      </c>
      <c r="I22" s="467">
        <v>6996</v>
      </c>
      <c r="J22" s="467">
        <v>6728</v>
      </c>
      <c r="K22" s="467">
        <v>5197</v>
      </c>
      <c r="L22" s="467">
        <v>7004</v>
      </c>
      <c r="M22" s="467">
        <v>7438</v>
      </c>
      <c r="N22" s="467">
        <v>8076</v>
      </c>
      <c r="O22" s="467">
        <f>SUM(C22:N22)</f>
        <v>79561</v>
      </c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</row>
    <row r="23" spans="2:26" x14ac:dyDescent="0.2">
      <c r="B23" s="524" t="s">
        <v>66</v>
      </c>
      <c r="C23" s="467">
        <v>8012</v>
      </c>
      <c r="D23" s="467">
        <v>6807</v>
      </c>
      <c r="E23" s="467">
        <v>6435</v>
      </c>
      <c r="F23" s="467">
        <v>6467</v>
      </c>
      <c r="G23" s="467">
        <v>6763</v>
      </c>
      <c r="H23" s="467">
        <v>6299</v>
      </c>
      <c r="I23" s="467">
        <v>7482</v>
      </c>
      <c r="J23" s="467">
        <v>7625</v>
      </c>
      <c r="K23" s="467">
        <v>6731</v>
      </c>
      <c r="L23" s="467">
        <v>8064</v>
      </c>
      <c r="M23" s="467">
        <v>8639</v>
      </c>
      <c r="N23" s="467">
        <v>10853</v>
      </c>
      <c r="O23" s="467">
        <f t="shared" si="18"/>
        <v>90177</v>
      </c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</row>
    <row r="24" spans="2:26" x14ac:dyDescent="0.2">
      <c r="B24" s="529" t="s">
        <v>67</v>
      </c>
      <c r="C24" s="467">
        <v>1531</v>
      </c>
      <c r="D24" s="467">
        <v>611</v>
      </c>
      <c r="E24" s="467">
        <v>631</v>
      </c>
      <c r="F24" s="467">
        <v>678</v>
      </c>
      <c r="G24" s="467">
        <v>602</v>
      </c>
      <c r="H24" s="467">
        <v>560</v>
      </c>
      <c r="I24" s="467">
        <v>608</v>
      </c>
      <c r="J24" s="467">
        <v>779</v>
      </c>
      <c r="K24" s="467">
        <v>873</v>
      </c>
      <c r="L24" s="467">
        <v>1004</v>
      </c>
      <c r="M24" s="467">
        <v>1208</v>
      </c>
      <c r="N24" s="467">
        <v>1743</v>
      </c>
      <c r="O24" s="467">
        <f t="shared" si="18"/>
        <v>10828</v>
      </c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</row>
    <row r="25" spans="2:26" ht="12.75" customHeight="1" x14ac:dyDescent="0.25">
      <c r="B25" s="520" t="s">
        <v>225</v>
      </c>
      <c r="C25" s="315"/>
      <c r="D25" s="315"/>
      <c r="E25" s="315"/>
      <c r="H25" s="521"/>
      <c r="K25" s="179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</row>
    <row r="26" spans="2:26" ht="15" x14ac:dyDescent="0.25">
      <c r="C26" s="315"/>
      <c r="D26" s="315"/>
      <c r="E26" s="315"/>
      <c r="H26" s="521"/>
      <c r="K26" s="179"/>
      <c r="O26" s="178"/>
      <c r="P26" s="375"/>
      <c r="Q26" s="315"/>
      <c r="R26" s="315"/>
      <c r="S26" s="315"/>
      <c r="T26" s="315"/>
      <c r="U26" s="315"/>
      <c r="V26" s="315"/>
      <c r="W26" s="315"/>
      <c r="X26" s="315"/>
      <c r="Y26" s="315"/>
      <c r="Z26" s="315"/>
    </row>
    <row r="27" spans="2:26" ht="15" x14ac:dyDescent="0.2">
      <c r="B27" s="681" t="s">
        <v>227</v>
      </c>
      <c r="C27" s="682"/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2"/>
      <c r="O27" s="682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</row>
    <row r="28" spans="2:26" ht="15" x14ac:dyDescent="0.25">
      <c r="B28" s="681" t="s">
        <v>270</v>
      </c>
      <c r="C28" s="682"/>
      <c r="D28" s="682"/>
      <c r="E28" s="682"/>
      <c r="F28" s="682"/>
      <c r="G28" s="682"/>
      <c r="H28" s="682"/>
      <c r="I28" s="682"/>
      <c r="J28" s="682"/>
      <c r="K28" s="682"/>
      <c r="L28" s="682"/>
      <c r="M28" s="682"/>
      <c r="N28" s="682"/>
      <c r="O28" s="682"/>
      <c r="P28" s="375"/>
      <c r="Q28" s="315"/>
      <c r="R28" s="315"/>
      <c r="S28" s="315"/>
      <c r="T28" s="315"/>
      <c r="U28" s="315"/>
      <c r="V28" s="315"/>
      <c r="W28" s="315"/>
      <c r="X28" s="315"/>
      <c r="Y28" s="315"/>
      <c r="Z28" s="315"/>
    </row>
    <row r="29" spans="2:26" x14ac:dyDescent="0.2">
      <c r="B29" s="178" t="s">
        <v>9</v>
      </c>
      <c r="C29" s="479"/>
      <c r="D29" s="479"/>
      <c r="E29" s="479"/>
      <c r="F29" s="479"/>
      <c r="G29" s="479"/>
      <c r="H29" s="479"/>
      <c r="I29" s="287"/>
      <c r="J29" s="287"/>
      <c r="K29" s="287"/>
      <c r="L29" s="287"/>
      <c r="M29" s="287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</row>
    <row r="30" spans="2:26" ht="15" x14ac:dyDescent="0.25">
      <c r="B30" s="523" t="s">
        <v>62</v>
      </c>
      <c r="C30" s="493" t="s">
        <v>213</v>
      </c>
      <c r="D30" s="493" t="s">
        <v>214</v>
      </c>
      <c r="E30" s="493" t="s">
        <v>215</v>
      </c>
      <c r="F30" s="493" t="s">
        <v>216</v>
      </c>
      <c r="G30" s="493" t="s">
        <v>217</v>
      </c>
      <c r="H30" s="493" t="s">
        <v>218</v>
      </c>
      <c r="I30" s="493" t="s">
        <v>219</v>
      </c>
      <c r="J30" s="493" t="s">
        <v>220</v>
      </c>
      <c r="K30" s="493" t="s">
        <v>221</v>
      </c>
      <c r="L30" s="493" t="s">
        <v>222</v>
      </c>
      <c r="M30" s="493" t="s">
        <v>223</v>
      </c>
      <c r="N30" s="493" t="s">
        <v>224</v>
      </c>
      <c r="O30" s="493" t="s">
        <v>40</v>
      </c>
      <c r="P30" s="375"/>
      <c r="Q30" s="315"/>
      <c r="R30" s="315"/>
      <c r="S30" s="315"/>
      <c r="T30" s="315"/>
      <c r="U30" s="315"/>
      <c r="V30" s="315"/>
      <c r="W30" s="315"/>
      <c r="X30" s="315"/>
      <c r="Y30" s="315"/>
      <c r="Z30" s="315"/>
    </row>
    <row r="31" spans="2:26" x14ac:dyDescent="0.2">
      <c r="B31" s="526" t="s">
        <v>40</v>
      </c>
      <c r="C31" s="525">
        <f>SUM(C32:C36)</f>
        <v>22178</v>
      </c>
      <c r="D31" s="525">
        <f t="shared" ref="D31:O31" si="19">SUM(D32:D36)</f>
        <v>18555</v>
      </c>
      <c r="E31" s="525">
        <f t="shared" si="19"/>
        <v>18415</v>
      </c>
      <c r="F31" s="525">
        <f t="shared" si="19"/>
        <v>18787</v>
      </c>
      <c r="G31" s="525">
        <f t="shared" si="19"/>
        <v>16684</v>
      </c>
      <c r="H31" s="525">
        <f t="shared" si="19"/>
        <v>16778</v>
      </c>
      <c r="I31" s="525">
        <f t="shared" si="19"/>
        <v>19389</v>
      </c>
      <c r="J31" s="525">
        <f t="shared" si="19"/>
        <v>19066</v>
      </c>
      <c r="K31" s="525">
        <f t="shared" si="19"/>
        <v>15978</v>
      </c>
      <c r="L31" s="525">
        <f t="shared" si="19"/>
        <v>21633</v>
      </c>
      <c r="M31" s="525">
        <f t="shared" si="19"/>
        <v>21655</v>
      </c>
      <c r="N31" s="525">
        <f t="shared" si="19"/>
        <v>25758</v>
      </c>
      <c r="O31" s="525">
        <f t="shared" si="19"/>
        <v>234876</v>
      </c>
      <c r="P31" s="518"/>
      <c r="Q31" s="315"/>
      <c r="R31" s="315"/>
      <c r="S31" s="315"/>
      <c r="T31" s="315"/>
      <c r="U31" s="315"/>
      <c r="V31" s="315"/>
      <c r="W31" s="315"/>
      <c r="X31" s="315"/>
      <c r="Y31" s="315"/>
      <c r="Z31" s="315"/>
    </row>
    <row r="32" spans="2:26" ht="15" x14ac:dyDescent="0.25">
      <c r="B32" s="524" t="s">
        <v>63</v>
      </c>
      <c r="C32" s="468">
        <v>9142</v>
      </c>
      <c r="D32" s="468">
        <v>7361</v>
      </c>
      <c r="E32" s="468">
        <v>7288</v>
      </c>
      <c r="F32" s="468">
        <v>7262</v>
      </c>
      <c r="G32" s="468">
        <v>6534</v>
      </c>
      <c r="H32" s="468">
        <v>6513</v>
      </c>
      <c r="I32" s="468">
        <v>7550</v>
      </c>
      <c r="J32" s="468">
        <v>7308</v>
      </c>
      <c r="K32" s="468">
        <v>6090</v>
      </c>
      <c r="L32" s="468">
        <v>8415</v>
      </c>
      <c r="M32" s="468">
        <v>8557</v>
      </c>
      <c r="N32" s="468">
        <v>10162</v>
      </c>
      <c r="O32" s="468">
        <f>SUM(C32:N32)</f>
        <v>92182</v>
      </c>
      <c r="P32" s="375"/>
      <c r="Q32" s="181"/>
      <c r="R32" s="181"/>
      <c r="S32" s="315"/>
      <c r="T32" s="315"/>
      <c r="U32" s="315"/>
      <c r="V32" s="315"/>
      <c r="W32" s="315"/>
      <c r="X32" s="315"/>
      <c r="Y32" s="315"/>
      <c r="Z32" s="315"/>
    </row>
    <row r="33" spans="1:26" x14ac:dyDescent="0.2">
      <c r="B33" s="524" t="s">
        <v>64</v>
      </c>
      <c r="C33" s="467">
        <v>5825</v>
      </c>
      <c r="D33" s="467">
        <v>5150</v>
      </c>
      <c r="E33" s="467">
        <v>5260</v>
      </c>
      <c r="F33" s="467">
        <v>5825</v>
      </c>
      <c r="G33" s="467">
        <v>5013</v>
      </c>
      <c r="H33" s="467">
        <v>4797</v>
      </c>
      <c r="I33" s="467">
        <v>5609</v>
      </c>
      <c r="J33" s="467">
        <v>5181</v>
      </c>
      <c r="K33" s="467">
        <v>4292</v>
      </c>
      <c r="L33" s="467">
        <v>5805</v>
      </c>
      <c r="M33" s="467">
        <v>5904</v>
      </c>
      <c r="N33" s="467">
        <v>6465</v>
      </c>
      <c r="O33" s="467">
        <f t="shared" ref="O33:O36" si="20">SUM(C33:N33)</f>
        <v>65126</v>
      </c>
      <c r="P33" s="315"/>
      <c r="Q33" s="181"/>
      <c r="R33" s="181"/>
      <c r="S33" s="315"/>
      <c r="T33" s="315"/>
      <c r="U33" s="315"/>
      <c r="V33" s="315"/>
      <c r="W33" s="315"/>
      <c r="X33" s="315"/>
      <c r="Y33" s="315"/>
      <c r="Z33" s="315"/>
    </row>
    <row r="34" spans="1:26" ht="15" x14ac:dyDescent="0.25">
      <c r="B34" s="524" t="s">
        <v>65</v>
      </c>
      <c r="C34" s="467">
        <v>5621</v>
      </c>
      <c r="D34" s="467">
        <v>4673</v>
      </c>
      <c r="E34" s="467">
        <v>4585</v>
      </c>
      <c r="F34" s="467">
        <v>4452</v>
      </c>
      <c r="G34" s="467">
        <v>3856</v>
      </c>
      <c r="H34" s="467">
        <v>4166</v>
      </c>
      <c r="I34" s="467">
        <v>4842</v>
      </c>
      <c r="J34" s="467">
        <v>5207</v>
      </c>
      <c r="K34" s="467">
        <v>4364</v>
      </c>
      <c r="L34" s="467">
        <v>5874</v>
      </c>
      <c r="M34" s="467">
        <v>5679</v>
      </c>
      <c r="N34" s="467">
        <v>7291</v>
      </c>
      <c r="O34" s="467">
        <f t="shared" si="20"/>
        <v>60610</v>
      </c>
      <c r="P34" s="375"/>
      <c r="Q34" s="181"/>
      <c r="R34" s="181"/>
      <c r="S34" s="315"/>
      <c r="T34" s="315"/>
      <c r="U34" s="315"/>
      <c r="V34" s="315"/>
      <c r="W34" s="315"/>
      <c r="X34" s="315"/>
      <c r="Y34" s="315"/>
      <c r="Z34" s="315"/>
    </row>
    <row r="35" spans="1:26" ht="15" x14ac:dyDescent="0.25">
      <c r="B35" s="524" t="s">
        <v>66</v>
      </c>
      <c r="C35" s="467">
        <v>1356</v>
      </c>
      <c r="D35" s="467">
        <v>1175</v>
      </c>
      <c r="E35" s="467">
        <v>1164</v>
      </c>
      <c r="F35" s="467">
        <v>1132</v>
      </c>
      <c r="G35" s="467">
        <v>1185</v>
      </c>
      <c r="H35" s="467">
        <v>1179</v>
      </c>
      <c r="I35" s="467">
        <v>1298</v>
      </c>
      <c r="J35" s="467">
        <v>1288</v>
      </c>
      <c r="K35" s="467">
        <v>1137</v>
      </c>
      <c r="L35" s="467">
        <v>1399</v>
      </c>
      <c r="M35" s="467">
        <v>1407</v>
      </c>
      <c r="N35" s="467">
        <v>1707</v>
      </c>
      <c r="O35" s="467">
        <f t="shared" si="20"/>
        <v>15427</v>
      </c>
      <c r="P35" s="375"/>
      <c r="Q35" s="181"/>
      <c r="R35" s="181"/>
      <c r="S35" s="315"/>
      <c r="T35" s="315"/>
      <c r="U35" s="315"/>
      <c r="V35" s="315"/>
      <c r="W35" s="315"/>
      <c r="X35" s="315"/>
      <c r="Y35" s="315"/>
      <c r="Z35" s="315"/>
    </row>
    <row r="36" spans="1:26" ht="15" x14ac:dyDescent="0.25">
      <c r="B36" s="529" t="s">
        <v>67</v>
      </c>
      <c r="C36" s="467">
        <v>234</v>
      </c>
      <c r="D36" s="467">
        <v>196</v>
      </c>
      <c r="E36" s="467">
        <v>118</v>
      </c>
      <c r="F36" s="467">
        <v>116</v>
      </c>
      <c r="G36" s="467">
        <v>96</v>
      </c>
      <c r="H36" s="467">
        <v>123</v>
      </c>
      <c r="I36" s="467">
        <v>90</v>
      </c>
      <c r="J36" s="467">
        <v>82</v>
      </c>
      <c r="K36" s="467">
        <v>95</v>
      </c>
      <c r="L36" s="467">
        <v>140</v>
      </c>
      <c r="M36" s="467">
        <v>108</v>
      </c>
      <c r="N36" s="467">
        <v>133</v>
      </c>
      <c r="O36" s="467">
        <f t="shared" si="20"/>
        <v>1531</v>
      </c>
      <c r="P36" s="375"/>
      <c r="Q36" s="181"/>
      <c r="R36" s="181"/>
      <c r="S36" s="315"/>
      <c r="T36" s="315"/>
      <c r="U36" s="315"/>
      <c r="V36" s="315"/>
      <c r="W36" s="315"/>
      <c r="X36" s="315"/>
      <c r="Y36" s="315"/>
      <c r="Z36" s="315"/>
    </row>
    <row r="37" spans="1:26" ht="15" x14ac:dyDescent="0.25">
      <c r="B37" s="520" t="s">
        <v>225</v>
      </c>
      <c r="C37" s="181"/>
      <c r="D37" s="181"/>
      <c r="E37" s="181"/>
      <c r="G37" s="316"/>
      <c r="H37" s="179"/>
      <c r="I37" s="179"/>
      <c r="O37" s="182"/>
      <c r="P37" s="375"/>
      <c r="Q37" s="181"/>
      <c r="R37" s="181"/>
      <c r="S37" s="315"/>
      <c r="T37" s="315"/>
      <c r="U37" s="315"/>
      <c r="V37" s="315"/>
      <c r="W37" s="315"/>
      <c r="X37" s="315"/>
      <c r="Y37" s="315"/>
      <c r="Z37" s="315"/>
    </row>
    <row r="38" spans="1:26" ht="15" x14ac:dyDescent="0.25">
      <c r="C38" s="315"/>
      <c r="D38" s="315"/>
      <c r="E38" s="315"/>
      <c r="H38" s="521"/>
      <c r="K38" s="179"/>
      <c r="O38" s="315"/>
      <c r="P38" s="375"/>
      <c r="Q38" s="315"/>
      <c r="R38" s="315"/>
      <c r="S38" s="315"/>
      <c r="T38" s="315"/>
      <c r="U38" s="315"/>
      <c r="V38" s="315"/>
      <c r="W38" s="315"/>
      <c r="X38" s="315"/>
      <c r="Y38" s="315"/>
      <c r="Z38" s="315"/>
    </row>
    <row r="39" spans="1:26" x14ac:dyDescent="0.2">
      <c r="A39" s="315"/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</row>
    <row r="40" spans="1:26" ht="15" x14ac:dyDescent="0.2">
      <c r="A40" s="315"/>
      <c r="B40" s="681" t="s">
        <v>229</v>
      </c>
      <c r="C40" s="682"/>
      <c r="D40" s="682"/>
      <c r="E40" s="682"/>
      <c r="F40" s="682"/>
      <c r="G40" s="682"/>
      <c r="H40" s="682"/>
      <c r="I40" s="682"/>
      <c r="J40" s="682"/>
      <c r="K40" s="682"/>
      <c r="L40" s="682"/>
      <c r="M40" s="682"/>
      <c r="N40" s="682"/>
      <c r="O40" s="682"/>
      <c r="P40" s="315"/>
    </row>
    <row r="41" spans="1:26" ht="15" x14ac:dyDescent="0.2">
      <c r="A41" s="315"/>
      <c r="B41" s="681" t="s">
        <v>268</v>
      </c>
      <c r="C41" s="682"/>
      <c r="D41" s="682"/>
      <c r="E41" s="682"/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315"/>
    </row>
    <row r="42" spans="1:26" x14ac:dyDescent="0.2">
      <c r="A42" s="315"/>
      <c r="B42" s="522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315"/>
    </row>
    <row r="43" spans="1:26" x14ac:dyDescent="0.2">
      <c r="A43" s="315"/>
      <c r="B43" s="178" t="s">
        <v>9</v>
      </c>
      <c r="P43" s="315"/>
    </row>
    <row r="44" spans="1:26" ht="15" x14ac:dyDescent="0.25">
      <c r="A44" s="315"/>
      <c r="B44" s="523" t="s">
        <v>62</v>
      </c>
      <c r="C44" s="493" t="s">
        <v>0</v>
      </c>
      <c r="D44" s="493" t="s">
        <v>1</v>
      </c>
      <c r="E44" s="493" t="s">
        <v>2</v>
      </c>
      <c r="F44" s="493" t="s">
        <v>3</v>
      </c>
      <c r="G44" s="493" t="s">
        <v>4</v>
      </c>
      <c r="H44" s="493" t="s">
        <v>10</v>
      </c>
      <c r="I44" s="493" t="s">
        <v>5</v>
      </c>
      <c r="J44" s="493" t="s">
        <v>6</v>
      </c>
      <c r="K44" s="493" t="s">
        <v>7</v>
      </c>
      <c r="L44" s="493" t="s">
        <v>8</v>
      </c>
      <c r="M44" s="493" t="s">
        <v>11</v>
      </c>
      <c r="N44" s="493" t="s">
        <v>12</v>
      </c>
      <c r="O44" s="493" t="s">
        <v>40</v>
      </c>
      <c r="P44" s="315"/>
    </row>
    <row r="45" spans="1:26" x14ac:dyDescent="0.2">
      <c r="A45" s="315"/>
      <c r="B45" s="524" t="s">
        <v>63</v>
      </c>
      <c r="C45" s="468">
        <v>7</v>
      </c>
      <c r="D45" s="468">
        <v>22</v>
      </c>
      <c r="E45" s="468">
        <v>20</v>
      </c>
      <c r="F45" s="468">
        <v>18</v>
      </c>
      <c r="G45" s="468">
        <v>14</v>
      </c>
      <c r="H45" s="468">
        <v>26</v>
      </c>
      <c r="I45" s="468">
        <v>18</v>
      </c>
      <c r="J45" s="468">
        <v>20</v>
      </c>
      <c r="K45" s="468">
        <v>12</v>
      </c>
      <c r="L45" s="468">
        <v>28</v>
      </c>
      <c r="M45" s="468">
        <v>10</v>
      </c>
      <c r="N45" s="468">
        <v>11</v>
      </c>
      <c r="O45" s="468">
        <f>SUM(C45:N45)</f>
        <v>206</v>
      </c>
      <c r="P45" s="315"/>
    </row>
    <row r="46" spans="1:26" x14ac:dyDescent="0.2">
      <c r="A46" s="315"/>
      <c r="B46" s="524" t="s">
        <v>64</v>
      </c>
      <c r="C46" s="468">
        <v>2</v>
      </c>
      <c r="D46" s="468">
        <v>0</v>
      </c>
      <c r="E46" s="468">
        <v>0</v>
      </c>
      <c r="F46" s="468">
        <v>3</v>
      </c>
      <c r="G46" s="468">
        <v>0</v>
      </c>
      <c r="H46" s="468">
        <v>0</v>
      </c>
      <c r="I46" s="468">
        <v>4</v>
      </c>
      <c r="J46" s="468">
        <v>7</v>
      </c>
      <c r="K46" s="468">
        <v>5</v>
      </c>
      <c r="L46" s="468">
        <v>6</v>
      </c>
      <c r="M46" s="468">
        <v>5</v>
      </c>
      <c r="N46" s="468">
        <v>2</v>
      </c>
      <c r="O46" s="468">
        <f t="shared" ref="O46:O49" si="21">SUM(C46:N46)</f>
        <v>34</v>
      </c>
      <c r="P46" s="315"/>
    </row>
    <row r="47" spans="1:26" x14ac:dyDescent="0.2">
      <c r="A47" s="315"/>
      <c r="B47" s="524" t="s">
        <v>65</v>
      </c>
      <c r="C47" s="467">
        <v>2</v>
      </c>
      <c r="D47" s="467">
        <v>3</v>
      </c>
      <c r="E47" s="467">
        <v>5</v>
      </c>
      <c r="F47" s="467">
        <v>2</v>
      </c>
      <c r="G47" s="467">
        <v>2</v>
      </c>
      <c r="H47" s="467">
        <v>6</v>
      </c>
      <c r="I47" s="467">
        <v>1</v>
      </c>
      <c r="J47" s="467">
        <v>2</v>
      </c>
      <c r="K47" s="467">
        <v>4</v>
      </c>
      <c r="L47" s="467">
        <v>4</v>
      </c>
      <c r="M47" s="467">
        <v>1</v>
      </c>
      <c r="N47" s="467">
        <v>0</v>
      </c>
      <c r="O47" s="467">
        <f t="shared" si="21"/>
        <v>32</v>
      </c>
      <c r="P47" s="315"/>
    </row>
    <row r="48" spans="1:26" x14ac:dyDescent="0.2">
      <c r="A48" s="315"/>
      <c r="B48" s="524" t="s">
        <v>66</v>
      </c>
      <c r="C48" s="467">
        <v>0</v>
      </c>
      <c r="D48" s="467">
        <v>0</v>
      </c>
      <c r="E48" s="467">
        <v>0</v>
      </c>
      <c r="F48" s="467">
        <v>0</v>
      </c>
      <c r="G48" s="467">
        <v>0</v>
      </c>
      <c r="H48" s="467">
        <v>0</v>
      </c>
      <c r="I48" s="467">
        <v>0</v>
      </c>
      <c r="J48" s="467">
        <v>0</v>
      </c>
      <c r="K48" s="467">
        <v>0</v>
      </c>
      <c r="L48" s="467">
        <v>0</v>
      </c>
      <c r="M48" s="467">
        <v>0</v>
      </c>
      <c r="N48" s="467">
        <v>0</v>
      </c>
      <c r="O48" s="467">
        <f t="shared" si="21"/>
        <v>0</v>
      </c>
      <c r="P48" s="315"/>
    </row>
    <row r="49" spans="1:16" x14ac:dyDescent="0.2">
      <c r="A49" s="315"/>
      <c r="B49" s="524" t="s">
        <v>67</v>
      </c>
      <c r="C49" s="467">
        <v>0</v>
      </c>
      <c r="D49" s="467">
        <v>0</v>
      </c>
      <c r="E49" s="467">
        <v>0</v>
      </c>
      <c r="F49" s="467">
        <v>0</v>
      </c>
      <c r="G49" s="467">
        <v>0</v>
      </c>
      <c r="H49" s="467">
        <v>0</v>
      </c>
      <c r="I49" s="467">
        <v>0</v>
      </c>
      <c r="J49" s="467">
        <v>0</v>
      </c>
      <c r="K49" s="467">
        <v>0</v>
      </c>
      <c r="L49" s="467">
        <v>0</v>
      </c>
      <c r="M49" s="467">
        <v>0</v>
      </c>
      <c r="N49" s="467">
        <v>0</v>
      </c>
      <c r="O49" s="467">
        <f t="shared" si="21"/>
        <v>0</v>
      </c>
      <c r="P49" s="315"/>
    </row>
    <row r="50" spans="1:16" x14ac:dyDescent="0.2">
      <c r="A50" s="315"/>
      <c r="B50" s="526" t="s">
        <v>40</v>
      </c>
      <c r="C50" s="525">
        <f t="shared" ref="C50:O50" si="22">SUM(C45:C49)</f>
        <v>11</v>
      </c>
      <c r="D50" s="525">
        <f t="shared" si="22"/>
        <v>25</v>
      </c>
      <c r="E50" s="525">
        <f t="shared" si="22"/>
        <v>25</v>
      </c>
      <c r="F50" s="525">
        <f t="shared" si="22"/>
        <v>23</v>
      </c>
      <c r="G50" s="525">
        <f t="shared" si="22"/>
        <v>16</v>
      </c>
      <c r="H50" s="525">
        <f t="shared" si="22"/>
        <v>32</v>
      </c>
      <c r="I50" s="525">
        <f t="shared" si="22"/>
        <v>23</v>
      </c>
      <c r="J50" s="525">
        <f t="shared" si="22"/>
        <v>29</v>
      </c>
      <c r="K50" s="525">
        <f t="shared" si="22"/>
        <v>21</v>
      </c>
      <c r="L50" s="525">
        <f t="shared" si="22"/>
        <v>38</v>
      </c>
      <c r="M50" s="525">
        <f t="shared" si="22"/>
        <v>16</v>
      </c>
      <c r="N50" s="525">
        <f t="shared" si="22"/>
        <v>13</v>
      </c>
      <c r="O50" s="525">
        <f t="shared" si="22"/>
        <v>272</v>
      </c>
      <c r="P50" s="315"/>
    </row>
    <row r="51" spans="1:16" x14ac:dyDescent="0.2">
      <c r="A51" s="315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</row>
    <row r="52" spans="1:16" x14ac:dyDescent="0.2">
      <c r="O52" s="178" t="s">
        <v>9</v>
      </c>
      <c r="P52" s="315"/>
    </row>
  </sheetData>
  <mergeCells count="8">
    <mergeCell ref="B28:O28"/>
    <mergeCell ref="B40:O40"/>
    <mergeCell ref="B41:O41"/>
    <mergeCell ref="B3:O3"/>
    <mergeCell ref="B4:O4"/>
    <mergeCell ref="B15:O15"/>
    <mergeCell ref="B16:O16"/>
    <mergeCell ref="B27:O27"/>
  </mergeCells>
  <phoneticPr fontId="0" type="noConversion"/>
  <hyperlinks>
    <hyperlink ref="B5" location="INDICE!C3" display="Volver al Indice"/>
    <hyperlink ref="B30" location="INDICE!C3" display="Volver al Indice"/>
    <hyperlink ref="O52" location="INDICE!C3" display="Volver al Indice"/>
    <hyperlink ref="B17" location="INDICE!C3" display="Volver al Indice"/>
    <hyperlink ref="B29" location="INDICE!C3" display="Volver al Indice"/>
    <hyperlink ref="B43" location="INDICE!C3" display="Volver al Indice"/>
  </hyperlinks>
  <printOptions horizontalCentered="1"/>
  <pageMargins left="0.19685039370078741" right="0.19685039370078741" top="0.78740157480314965" bottom="0.98425196850393704" header="0" footer="0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52"/>
  <sheetViews>
    <sheetView topLeftCell="A27" zoomScale="90" zoomScaleNormal="90" workbookViewId="0">
      <selection activeCell="B43" sqref="B43"/>
    </sheetView>
  </sheetViews>
  <sheetFormatPr baseColWidth="10" defaultRowHeight="12.75" x14ac:dyDescent="0.2"/>
  <cols>
    <col min="1" max="1" width="5.28515625" style="177" customWidth="1"/>
    <col min="2" max="2" width="13.5703125" style="177" bestFit="1" customWidth="1"/>
    <col min="3" max="3" width="12.42578125" style="177" customWidth="1"/>
    <col min="4" max="4" width="12.140625" style="177" customWidth="1"/>
    <col min="5" max="6" width="12.42578125" style="177" customWidth="1"/>
    <col min="7" max="7" width="12.7109375" style="177" customWidth="1"/>
    <col min="8" max="8" width="12.140625" style="177" customWidth="1"/>
    <col min="9" max="9" width="12.42578125" style="177" customWidth="1"/>
    <col min="10" max="10" width="12.5703125" style="177" customWidth="1"/>
    <col min="11" max="11" width="12.42578125" style="177" customWidth="1"/>
    <col min="12" max="12" width="12.140625" style="177" customWidth="1"/>
    <col min="13" max="13" width="13.42578125" style="177" customWidth="1"/>
    <col min="14" max="14" width="12.5703125" style="177" customWidth="1"/>
    <col min="15" max="15" width="14.28515625" style="177" customWidth="1"/>
    <col min="16" max="16" width="11.5703125" style="177" customWidth="1"/>
    <col min="17" max="16384" width="11.42578125" style="177"/>
  </cols>
  <sheetData>
    <row r="2" spans="2:26" ht="15.75" x14ac:dyDescent="0.25">
      <c r="B2" s="477" t="s">
        <v>14</v>
      </c>
      <c r="C2" s="477"/>
      <c r="D2" s="477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9" t="s">
        <v>14</v>
      </c>
    </row>
    <row r="3" spans="2:26" ht="15" x14ac:dyDescent="0.2">
      <c r="B3" s="681" t="s">
        <v>230</v>
      </c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479"/>
      <c r="Q3" s="315"/>
      <c r="R3" s="315"/>
      <c r="S3" s="315"/>
      <c r="T3" s="315"/>
      <c r="U3" s="315"/>
      <c r="V3" s="315"/>
      <c r="W3" s="315"/>
      <c r="X3" s="315"/>
      <c r="Y3" s="315"/>
      <c r="Z3" s="315"/>
    </row>
    <row r="4" spans="2:26" ht="15" x14ac:dyDescent="0.2">
      <c r="B4" s="681" t="s">
        <v>79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479"/>
      <c r="Q4" s="315"/>
      <c r="R4" s="315"/>
      <c r="S4" s="315"/>
      <c r="T4" s="315"/>
      <c r="U4" s="315"/>
      <c r="V4" s="315"/>
      <c r="W4" s="315"/>
      <c r="X4" s="315"/>
      <c r="Y4" s="315"/>
      <c r="Z4" s="315"/>
    </row>
    <row r="5" spans="2:26" x14ac:dyDescent="0.2">
      <c r="B5" s="178" t="s">
        <v>9</v>
      </c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315"/>
      <c r="R5" s="315"/>
      <c r="S5" s="315"/>
      <c r="T5" s="315"/>
      <c r="U5" s="315"/>
      <c r="V5" s="315"/>
      <c r="W5" s="315"/>
      <c r="X5" s="315"/>
      <c r="Y5" s="315"/>
      <c r="Z5" s="315"/>
    </row>
    <row r="6" spans="2:26" ht="15" x14ac:dyDescent="0.25">
      <c r="B6" s="523" t="s">
        <v>62</v>
      </c>
      <c r="C6" s="493" t="s">
        <v>213</v>
      </c>
      <c r="D6" s="493" t="s">
        <v>214</v>
      </c>
      <c r="E6" s="493" t="s">
        <v>215</v>
      </c>
      <c r="F6" s="493" t="s">
        <v>216</v>
      </c>
      <c r="G6" s="493" t="s">
        <v>217</v>
      </c>
      <c r="H6" s="493" t="s">
        <v>218</v>
      </c>
      <c r="I6" s="493" t="s">
        <v>219</v>
      </c>
      <c r="J6" s="493" t="s">
        <v>220</v>
      </c>
      <c r="K6" s="493" t="s">
        <v>221</v>
      </c>
      <c r="L6" s="493" t="s">
        <v>222</v>
      </c>
      <c r="M6" s="493" t="s">
        <v>223</v>
      </c>
      <c r="N6" s="493" t="s">
        <v>224</v>
      </c>
      <c r="O6" s="493" t="s">
        <v>40</v>
      </c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</row>
    <row r="7" spans="2:26" x14ac:dyDescent="0.2">
      <c r="B7" s="526" t="s">
        <v>40</v>
      </c>
      <c r="C7" s="525">
        <f>SUM(C8:C12)</f>
        <v>120000221.352</v>
      </c>
      <c r="D7" s="525">
        <f>SUM(D8:D12)</f>
        <v>96487521.177999988</v>
      </c>
      <c r="E7" s="525">
        <f t="shared" ref="E7:N7" si="0">SUM(E8:E12)</f>
        <v>99094402.656000003</v>
      </c>
      <c r="F7" s="525">
        <f t="shared" si="0"/>
        <v>103937748.905</v>
      </c>
      <c r="G7" s="525">
        <f t="shared" si="0"/>
        <v>100964690.14</v>
      </c>
      <c r="H7" s="525">
        <f t="shared" si="0"/>
        <v>95934057.576000005</v>
      </c>
      <c r="I7" s="525">
        <f t="shared" si="0"/>
        <v>107800480.911</v>
      </c>
      <c r="J7" s="525">
        <f t="shared" si="0"/>
        <v>103765116.72999999</v>
      </c>
      <c r="K7" s="525">
        <f t="shared" si="0"/>
        <v>85253900.266000003</v>
      </c>
      <c r="L7" s="525">
        <f t="shared" si="0"/>
        <v>111974069.37499999</v>
      </c>
      <c r="M7" s="525">
        <f t="shared" si="0"/>
        <v>119575467.97300002</v>
      </c>
      <c r="N7" s="525">
        <f t="shared" si="0"/>
        <v>128498723.12900001</v>
      </c>
      <c r="O7" s="525">
        <f t="shared" ref="O7" si="1">SUM(C7:N7)</f>
        <v>1273286400.191</v>
      </c>
      <c r="P7" s="518"/>
      <c r="Q7" s="519"/>
      <c r="R7" s="519"/>
      <c r="S7" s="519"/>
      <c r="T7" s="519"/>
      <c r="U7" s="519"/>
      <c r="V7" s="519"/>
      <c r="W7" s="519"/>
      <c r="X7" s="519"/>
      <c r="Y7" s="519"/>
      <c r="Z7" s="519"/>
    </row>
    <row r="8" spans="2:26" ht="21" customHeight="1" x14ac:dyDescent="0.2">
      <c r="B8" s="524" t="s">
        <v>63</v>
      </c>
      <c r="C8" s="468">
        <f t="shared" ref="C8:D12" si="2">+C20+C32</f>
        <v>72391514.519000009</v>
      </c>
      <c r="D8" s="468">
        <f t="shared" si="2"/>
        <v>60226956.027999997</v>
      </c>
      <c r="E8" s="468">
        <f t="shared" ref="E8" si="3">+E20+E32</f>
        <v>60703611.256999999</v>
      </c>
      <c r="F8" s="468">
        <f t="shared" ref="F8:G8" si="4">+F20+F32</f>
        <v>64835176.447999999</v>
      </c>
      <c r="G8" s="468">
        <f t="shared" si="4"/>
        <v>62031046.071000002</v>
      </c>
      <c r="H8" s="468">
        <f t="shared" ref="H8:L8" si="5">+H20+H32</f>
        <v>57021432.350000001</v>
      </c>
      <c r="I8" s="468">
        <f t="shared" si="5"/>
        <v>63496926.737000003</v>
      </c>
      <c r="J8" s="468">
        <f t="shared" si="5"/>
        <v>61276489.586000003</v>
      </c>
      <c r="K8" s="468">
        <f t="shared" si="5"/>
        <v>48706323.620999999</v>
      </c>
      <c r="L8" s="468">
        <f t="shared" si="5"/>
        <v>64656462.519000001</v>
      </c>
      <c r="M8" s="468">
        <f t="shared" ref="M8:N8" si="6">+M20+M32</f>
        <v>68314465.324000001</v>
      </c>
      <c r="N8" s="468">
        <f t="shared" si="6"/>
        <v>71441129.636999995</v>
      </c>
      <c r="O8" s="468">
        <f>SUM(C8:N8)</f>
        <v>755101534.09700012</v>
      </c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</row>
    <row r="9" spans="2:26" x14ac:dyDescent="0.2">
      <c r="B9" s="524" t="s">
        <v>64</v>
      </c>
      <c r="C9" s="467">
        <f t="shared" si="2"/>
        <v>26759775.210999999</v>
      </c>
      <c r="D9" s="467">
        <f t="shared" si="2"/>
        <v>20533499.296</v>
      </c>
      <c r="E9" s="467">
        <f t="shared" ref="E9" si="7">+E21+E33</f>
        <v>20279854.515000001</v>
      </c>
      <c r="F9" s="467">
        <f t="shared" ref="F9:G9" si="8">+F21+F33</f>
        <v>21477737.464000002</v>
      </c>
      <c r="G9" s="467">
        <f t="shared" si="8"/>
        <v>20586897.063000001</v>
      </c>
      <c r="H9" s="467">
        <f t="shared" ref="H9:L9" si="9">+H21+H33</f>
        <v>19416728.289000001</v>
      </c>
      <c r="I9" s="467">
        <f t="shared" si="9"/>
        <v>22922430</v>
      </c>
      <c r="J9" s="467">
        <f t="shared" si="9"/>
        <v>23104887.912</v>
      </c>
      <c r="K9" s="467">
        <f t="shared" si="9"/>
        <v>18677966.388</v>
      </c>
      <c r="L9" s="467">
        <f t="shared" si="9"/>
        <v>25229835.798</v>
      </c>
      <c r="M9" s="467">
        <f t="shared" ref="M9:N9" si="10">+M21+M33</f>
        <v>26930460.163000003</v>
      </c>
      <c r="N9" s="467">
        <f t="shared" si="10"/>
        <v>28313601.708000001</v>
      </c>
      <c r="O9" s="467">
        <f>SUM(C9:N9)</f>
        <v>274233673.80700004</v>
      </c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</row>
    <row r="10" spans="2:26" x14ac:dyDescent="0.2">
      <c r="B10" s="524" t="s">
        <v>65</v>
      </c>
      <c r="C10" s="467">
        <f t="shared" si="2"/>
        <v>11496151.346999999</v>
      </c>
      <c r="D10" s="467">
        <f t="shared" si="2"/>
        <v>8794712.6520000007</v>
      </c>
      <c r="E10" s="467">
        <f t="shared" ref="E10" si="11">+E22+E34</f>
        <v>10869531.421999998</v>
      </c>
      <c r="F10" s="467">
        <f t="shared" ref="F10:G10" si="12">+F22+F34</f>
        <v>9983878.1569999997</v>
      </c>
      <c r="G10" s="467">
        <f t="shared" si="12"/>
        <v>9643059.0500000007</v>
      </c>
      <c r="H10" s="467">
        <f t="shared" ref="H10:L10" si="13">+H22+H34</f>
        <v>11445506.586999999</v>
      </c>
      <c r="I10" s="467">
        <f t="shared" si="13"/>
        <v>12774474.775</v>
      </c>
      <c r="J10" s="467">
        <f t="shared" si="13"/>
        <v>10928025.299000001</v>
      </c>
      <c r="K10" s="467">
        <f t="shared" si="13"/>
        <v>9838359.7249999996</v>
      </c>
      <c r="L10" s="467">
        <f t="shared" si="13"/>
        <v>12836439.276999999</v>
      </c>
      <c r="M10" s="467">
        <f t="shared" ref="M10:N10" si="14">+M22+M34</f>
        <v>14345308.84</v>
      </c>
      <c r="N10" s="467">
        <f t="shared" si="14"/>
        <v>16449435.842</v>
      </c>
      <c r="O10" s="467">
        <f>SUM(C10:N10)</f>
        <v>139404882.97299999</v>
      </c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</row>
    <row r="11" spans="2:26" x14ac:dyDescent="0.2">
      <c r="B11" s="524" t="s">
        <v>66</v>
      </c>
      <c r="C11" s="467">
        <f t="shared" si="2"/>
        <v>8151389.1509999996</v>
      </c>
      <c r="D11" s="467">
        <f t="shared" si="2"/>
        <v>6482847.9689999996</v>
      </c>
      <c r="E11" s="467">
        <f t="shared" ref="E11" si="15">+E23+E35</f>
        <v>6714750.125</v>
      </c>
      <c r="F11" s="467">
        <f t="shared" ref="F11:G11" si="16">+F23+F35</f>
        <v>7073529.7220000001</v>
      </c>
      <c r="G11" s="467">
        <f t="shared" si="16"/>
        <v>8151722.0150000006</v>
      </c>
      <c r="H11" s="467">
        <f t="shared" ref="H11:L11" si="17">+H23+H35</f>
        <v>7533978.9010000005</v>
      </c>
      <c r="I11" s="467">
        <f t="shared" si="17"/>
        <v>8041476.9680000003</v>
      </c>
      <c r="J11" s="467">
        <f t="shared" si="17"/>
        <v>7766870.6780000003</v>
      </c>
      <c r="K11" s="467">
        <f t="shared" si="17"/>
        <v>7262048.7820000006</v>
      </c>
      <c r="L11" s="467">
        <f t="shared" si="17"/>
        <v>8357955.4819999998</v>
      </c>
      <c r="M11" s="467">
        <f t="shared" ref="M11:N11" si="18">+M23+M35</f>
        <v>8826650.6349999998</v>
      </c>
      <c r="N11" s="467">
        <f t="shared" si="18"/>
        <v>10747117.109999999</v>
      </c>
      <c r="O11" s="467">
        <f>SUM(C11:N11)</f>
        <v>95110337.538000003</v>
      </c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</row>
    <row r="12" spans="2:26" x14ac:dyDescent="0.2">
      <c r="B12" s="529" t="s">
        <v>67</v>
      </c>
      <c r="C12" s="467">
        <f t="shared" si="2"/>
        <v>1201391.1240000001</v>
      </c>
      <c r="D12" s="467">
        <f t="shared" si="2"/>
        <v>449505.23300000001</v>
      </c>
      <c r="E12" s="467">
        <f t="shared" ref="E12" si="19">+E24+E36</f>
        <v>526655.33699999994</v>
      </c>
      <c r="F12" s="467">
        <f t="shared" ref="F12:G12" si="20">+F24+F36</f>
        <v>567427.11399999994</v>
      </c>
      <c r="G12" s="467">
        <f t="shared" si="20"/>
        <v>551965.94099999999</v>
      </c>
      <c r="H12" s="467">
        <f t="shared" ref="H12:L12" si="21">+H24+H36</f>
        <v>516411.44900000002</v>
      </c>
      <c r="I12" s="467">
        <f t="shared" si="21"/>
        <v>565172.4310000001</v>
      </c>
      <c r="J12" s="467">
        <f t="shared" si="21"/>
        <v>688843.255</v>
      </c>
      <c r="K12" s="467">
        <f t="shared" si="21"/>
        <v>769201.75</v>
      </c>
      <c r="L12" s="467">
        <f t="shared" si="21"/>
        <v>893376.299</v>
      </c>
      <c r="M12" s="467">
        <f t="shared" ref="M12:N12" si="22">+M24+M36</f>
        <v>1158583.0110000002</v>
      </c>
      <c r="N12" s="467">
        <f t="shared" si="22"/>
        <v>1547438.8319999999</v>
      </c>
      <c r="O12" s="467">
        <f>SUM(C12:N12)</f>
        <v>9435971.7760000005</v>
      </c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</row>
    <row r="13" spans="2:26" ht="13.5" customHeight="1" x14ac:dyDescent="0.25">
      <c r="B13" s="520" t="s">
        <v>225</v>
      </c>
      <c r="C13" s="181"/>
      <c r="D13" s="181"/>
      <c r="E13" s="181"/>
      <c r="F13" s="181"/>
      <c r="G13" s="316"/>
      <c r="H13" s="179"/>
      <c r="I13" s="179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</row>
    <row r="14" spans="2:26" ht="12.75" customHeight="1" x14ac:dyDescent="0.25">
      <c r="C14" s="315"/>
      <c r="D14" s="315"/>
      <c r="E14" s="315"/>
      <c r="F14" s="315"/>
      <c r="H14" s="521"/>
      <c r="K14" s="179"/>
      <c r="O14" s="375"/>
      <c r="P14" s="375"/>
      <c r="Q14" s="315"/>
      <c r="R14" s="315"/>
      <c r="S14" s="315"/>
      <c r="T14" s="315"/>
      <c r="U14" s="315"/>
      <c r="V14" s="315"/>
      <c r="W14" s="315"/>
      <c r="X14" s="315"/>
      <c r="Y14" s="315"/>
      <c r="Z14" s="315"/>
    </row>
    <row r="15" spans="2:26" ht="20.25" customHeight="1" x14ac:dyDescent="0.2">
      <c r="B15" s="683" t="s">
        <v>231</v>
      </c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684"/>
      <c r="P15" s="479"/>
      <c r="Q15" s="315"/>
      <c r="R15" s="315"/>
      <c r="S15" s="315"/>
      <c r="T15" s="315"/>
      <c r="U15" s="315"/>
      <c r="V15" s="315"/>
      <c r="W15" s="315"/>
      <c r="X15" s="315"/>
      <c r="Y15" s="315"/>
      <c r="Z15" s="315"/>
    </row>
    <row r="16" spans="2:26" ht="15.75" x14ac:dyDescent="0.2">
      <c r="B16" s="683" t="s">
        <v>270</v>
      </c>
      <c r="C16" s="684"/>
      <c r="D16" s="684"/>
      <c r="E16" s="684"/>
      <c r="F16" s="684"/>
      <c r="G16" s="684"/>
      <c r="H16" s="684"/>
      <c r="I16" s="684"/>
      <c r="J16" s="684"/>
      <c r="K16" s="684"/>
      <c r="L16" s="684"/>
      <c r="M16" s="684"/>
      <c r="N16" s="684"/>
      <c r="O16" s="684"/>
      <c r="P16" s="479"/>
      <c r="Q16" s="315"/>
      <c r="R16" s="315"/>
      <c r="S16" s="315"/>
      <c r="T16" s="315"/>
      <c r="U16" s="315"/>
      <c r="V16" s="315"/>
      <c r="W16" s="315"/>
      <c r="X16" s="315"/>
      <c r="Y16" s="315"/>
      <c r="Z16" s="315"/>
    </row>
    <row r="17" spans="2:26" x14ac:dyDescent="0.2">
      <c r="B17" s="178" t="s">
        <v>9</v>
      </c>
      <c r="C17" s="479"/>
      <c r="D17" s="528"/>
      <c r="E17" s="528"/>
      <c r="F17" s="479"/>
      <c r="G17" s="479"/>
      <c r="H17" s="479"/>
      <c r="I17" s="287"/>
      <c r="J17" s="287"/>
      <c r="K17" s="287"/>
      <c r="L17" s="287"/>
      <c r="M17" s="287"/>
      <c r="O17" s="478"/>
      <c r="P17" s="479"/>
      <c r="Q17" s="315"/>
      <c r="R17" s="315"/>
      <c r="S17" s="315"/>
      <c r="T17" s="315"/>
      <c r="U17" s="315"/>
      <c r="V17" s="315"/>
      <c r="W17" s="315"/>
      <c r="X17" s="315"/>
      <c r="Y17" s="315"/>
      <c r="Z17" s="315"/>
    </row>
    <row r="18" spans="2:26" ht="18.75" customHeight="1" x14ac:dyDescent="0.25">
      <c r="B18" s="523" t="s">
        <v>62</v>
      </c>
      <c r="C18" s="493" t="s">
        <v>213</v>
      </c>
      <c r="D18" s="527" t="s">
        <v>214</v>
      </c>
      <c r="E18" s="527" t="s">
        <v>215</v>
      </c>
      <c r="F18" s="493" t="s">
        <v>216</v>
      </c>
      <c r="G18" s="493" t="s">
        <v>217</v>
      </c>
      <c r="H18" s="493" t="s">
        <v>218</v>
      </c>
      <c r="I18" s="493" t="s">
        <v>219</v>
      </c>
      <c r="J18" s="493" t="s">
        <v>220</v>
      </c>
      <c r="K18" s="493" t="s">
        <v>221</v>
      </c>
      <c r="L18" s="493" t="s">
        <v>222</v>
      </c>
      <c r="M18" s="493" t="s">
        <v>223</v>
      </c>
      <c r="N18" s="493" t="s">
        <v>224</v>
      </c>
      <c r="O18" s="493" t="s">
        <v>40</v>
      </c>
      <c r="P18" s="479"/>
      <c r="Q18" s="315"/>
      <c r="R18" s="315"/>
      <c r="S18" s="315"/>
      <c r="T18" s="315"/>
      <c r="U18" s="315"/>
      <c r="V18" s="315"/>
      <c r="W18" s="315"/>
      <c r="X18" s="315"/>
      <c r="Y18" s="315"/>
      <c r="Z18" s="315"/>
    </row>
    <row r="19" spans="2:26" x14ac:dyDescent="0.2">
      <c r="B19" s="526" t="s">
        <v>40</v>
      </c>
      <c r="C19" s="525">
        <f>SUM(C20:C24)</f>
        <v>107259756.40500002</v>
      </c>
      <c r="D19" s="525">
        <f t="shared" ref="D19:N19" si="23">SUM(D20:D24)</f>
        <v>86044935.617000014</v>
      </c>
      <c r="E19" s="525">
        <f t="shared" si="23"/>
        <v>87811632.177999988</v>
      </c>
      <c r="F19" s="525">
        <f t="shared" si="23"/>
        <v>92165481.342999995</v>
      </c>
      <c r="G19" s="525">
        <f t="shared" si="23"/>
        <v>89766790.863999993</v>
      </c>
      <c r="H19" s="525">
        <f t="shared" si="23"/>
        <v>85373897.392999992</v>
      </c>
      <c r="I19" s="525">
        <f t="shared" si="23"/>
        <v>95910382.220999986</v>
      </c>
      <c r="J19" s="525">
        <f t="shared" si="23"/>
        <v>92224079.831</v>
      </c>
      <c r="K19" s="525">
        <f t="shared" si="23"/>
        <v>75860822.392999992</v>
      </c>
      <c r="L19" s="525">
        <f t="shared" si="23"/>
        <v>99108871.751000002</v>
      </c>
      <c r="M19" s="525">
        <f t="shared" si="23"/>
        <v>106319143.229</v>
      </c>
      <c r="N19" s="525">
        <f t="shared" si="23"/>
        <v>113356555.07700001</v>
      </c>
      <c r="O19" s="525">
        <f>SUM(C19:N19)</f>
        <v>1131202348.3019998</v>
      </c>
      <c r="P19" s="518"/>
      <c r="Q19" s="479"/>
      <c r="R19" s="479"/>
      <c r="S19" s="479"/>
      <c r="T19" s="479"/>
      <c r="U19" s="479"/>
      <c r="V19" s="479"/>
      <c r="W19" s="479"/>
      <c r="X19" s="479"/>
      <c r="Y19" s="479"/>
      <c r="Z19" s="479"/>
    </row>
    <row r="20" spans="2:26" x14ac:dyDescent="0.2">
      <c r="B20" s="524" t="s">
        <v>63</v>
      </c>
      <c r="C20" s="468">
        <v>66658771.189000003</v>
      </c>
      <c r="D20" s="468">
        <v>55893433.769000001</v>
      </c>
      <c r="E20" s="468">
        <v>55947898.457000002</v>
      </c>
      <c r="F20" s="468">
        <v>60130375.583999999</v>
      </c>
      <c r="G20" s="468">
        <v>57459443.229000002</v>
      </c>
      <c r="H20" s="468">
        <v>52874891.611000001</v>
      </c>
      <c r="I20" s="468">
        <v>58741545.501000002</v>
      </c>
      <c r="J20" s="468">
        <v>56752742.739</v>
      </c>
      <c r="K20" s="468">
        <v>45138231.806999996</v>
      </c>
      <c r="L20" s="468">
        <v>59727271.758000001</v>
      </c>
      <c r="M20" s="468">
        <v>63177023.064999998</v>
      </c>
      <c r="N20" s="468">
        <v>65630365.321000002</v>
      </c>
      <c r="O20" s="468">
        <f t="shared" ref="O20:O24" si="24">SUM(C20:N20)</f>
        <v>698131994.03000009</v>
      </c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</row>
    <row r="21" spans="2:26" ht="12.75" customHeight="1" x14ac:dyDescent="0.2">
      <c r="B21" s="524" t="s">
        <v>64</v>
      </c>
      <c r="C21" s="467">
        <v>22796081.504999999</v>
      </c>
      <c r="D21" s="467">
        <v>16900270.447999999</v>
      </c>
      <c r="E21" s="467">
        <v>16340598.129000001</v>
      </c>
      <c r="F21" s="467">
        <v>16973400.673</v>
      </c>
      <c r="G21" s="467">
        <v>16427450.377</v>
      </c>
      <c r="H21" s="467">
        <v>15623928.148</v>
      </c>
      <c r="I21" s="467">
        <v>18639070.52</v>
      </c>
      <c r="J21" s="467">
        <v>19063670.039000001</v>
      </c>
      <c r="K21" s="467">
        <v>15331590.348999999</v>
      </c>
      <c r="L21" s="467">
        <v>20727482.147</v>
      </c>
      <c r="M21" s="467">
        <v>22367775.195</v>
      </c>
      <c r="N21" s="467">
        <v>23507726.326000001</v>
      </c>
      <c r="O21" s="467">
        <f t="shared" si="24"/>
        <v>224699043.85599998</v>
      </c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</row>
    <row r="22" spans="2:26" x14ac:dyDescent="0.2">
      <c r="B22" s="524" t="s">
        <v>65</v>
      </c>
      <c r="C22" s="467">
        <v>9270246.0179999992</v>
      </c>
      <c r="D22" s="467">
        <v>6979487.5990000004</v>
      </c>
      <c r="E22" s="467">
        <v>9001361.6089999992</v>
      </c>
      <c r="F22" s="467">
        <v>8119688.7460000003</v>
      </c>
      <c r="G22" s="467">
        <v>7980794.9900000002</v>
      </c>
      <c r="H22" s="467">
        <v>9611004.4379999992</v>
      </c>
      <c r="I22" s="467">
        <v>10702046.577</v>
      </c>
      <c r="J22" s="467">
        <v>8686898.0020000003</v>
      </c>
      <c r="K22" s="467">
        <v>8046061.3470000001</v>
      </c>
      <c r="L22" s="467">
        <v>10246958.952</v>
      </c>
      <c r="M22" s="467">
        <v>11665175.922</v>
      </c>
      <c r="N22" s="467">
        <v>13020919.478</v>
      </c>
      <c r="O22" s="467">
        <f t="shared" si="24"/>
        <v>113330643.678</v>
      </c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</row>
    <row r="23" spans="2:26" x14ac:dyDescent="0.2">
      <c r="B23" s="524" t="s">
        <v>66</v>
      </c>
      <c r="C23" s="467">
        <v>7415388.0959999999</v>
      </c>
      <c r="D23" s="467">
        <v>5883885.7319999998</v>
      </c>
      <c r="E23" s="467">
        <v>6033104.2479999997</v>
      </c>
      <c r="F23" s="467">
        <v>6406558.0559999999</v>
      </c>
      <c r="G23" s="467">
        <v>7374787.0630000001</v>
      </c>
      <c r="H23" s="467">
        <v>6785512.7070000004</v>
      </c>
      <c r="I23" s="467">
        <v>7296356.301</v>
      </c>
      <c r="J23" s="467">
        <v>7062633.6880000001</v>
      </c>
      <c r="K23" s="467">
        <v>6605927.0130000003</v>
      </c>
      <c r="L23" s="467">
        <v>7554813.1710000001</v>
      </c>
      <c r="M23" s="467">
        <v>7981564.8389999997</v>
      </c>
      <c r="N23" s="467">
        <v>9687347.523</v>
      </c>
      <c r="O23" s="467">
        <f t="shared" si="24"/>
        <v>86087878.437000006</v>
      </c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</row>
    <row r="24" spans="2:26" x14ac:dyDescent="0.2">
      <c r="B24" s="529" t="s">
        <v>67</v>
      </c>
      <c r="C24" s="467">
        <v>1119269.5970000001</v>
      </c>
      <c r="D24" s="467">
        <v>387858.06900000002</v>
      </c>
      <c r="E24" s="467">
        <v>488669.73499999999</v>
      </c>
      <c r="F24" s="467">
        <v>535458.28399999999</v>
      </c>
      <c r="G24" s="467">
        <v>524315.20499999996</v>
      </c>
      <c r="H24" s="467">
        <v>478560.489</v>
      </c>
      <c r="I24" s="467">
        <v>531363.32200000004</v>
      </c>
      <c r="J24" s="467">
        <v>658135.36300000001</v>
      </c>
      <c r="K24" s="467">
        <v>739011.87699999998</v>
      </c>
      <c r="L24" s="467">
        <v>852345.723</v>
      </c>
      <c r="M24" s="467">
        <v>1127604.2080000001</v>
      </c>
      <c r="N24" s="467">
        <v>1510196.429</v>
      </c>
      <c r="O24" s="467">
        <f t="shared" si="24"/>
        <v>8952788.3010000009</v>
      </c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</row>
    <row r="25" spans="2:26" ht="12.75" customHeight="1" x14ac:dyDescent="0.25">
      <c r="B25" s="520" t="s">
        <v>225</v>
      </c>
      <c r="C25" s="315"/>
      <c r="D25" s="315"/>
      <c r="E25" s="315"/>
      <c r="H25" s="521"/>
      <c r="K25" s="179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</row>
    <row r="26" spans="2:26" ht="15" x14ac:dyDescent="0.25">
      <c r="C26" s="315"/>
      <c r="D26" s="315"/>
      <c r="E26" s="315"/>
      <c r="H26" s="521"/>
      <c r="K26" s="179"/>
      <c r="O26" s="178"/>
      <c r="P26" s="375"/>
      <c r="Q26" s="315"/>
      <c r="R26" s="315"/>
      <c r="S26" s="315"/>
      <c r="T26" s="315"/>
      <c r="U26" s="315"/>
      <c r="V26" s="315"/>
      <c r="W26" s="315"/>
      <c r="X26" s="315"/>
      <c r="Y26" s="315"/>
      <c r="Z26" s="315"/>
    </row>
    <row r="27" spans="2:26" ht="15" x14ac:dyDescent="0.2">
      <c r="B27" s="681" t="s">
        <v>232</v>
      </c>
      <c r="C27" s="682"/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2"/>
      <c r="O27" s="682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</row>
    <row r="28" spans="2:26" ht="15" customHeight="1" x14ac:dyDescent="0.25">
      <c r="B28" s="681" t="s">
        <v>800</v>
      </c>
      <c r="C28" s="682"/>
      <c r="D28" s="682"/>
      <c r="E28" s="682"/>
      <c r="F28" s="682"/>
      <c r="G28" s="682"/>
      <c r="H28" s="682"/>
      <c r="I28" s="682"/>
      <c r="J28" s="682"/>
      <c r="K28" s="682"/>
      <c r="L28" s="682"/>
      <c r="M28" s="682"/>
      <c r="N28" s="682"/>
      <c r="O28" s="682"/>
      <c r="P28" s="375"/>
      <c r="Q28" s="315"/>
      <c r="R28" s="315"/>
      <c r="S28" s="315"/>
      <c r="T28" s="315"/>
      <c r="U28" s="315"/>
      <c r="V28" s="315"/>
      <c r="W28" s="315"/>
      <c r="X28" s="315"/>
      <c r="Y28" s="315"/>
      <c r="Z28" s="315"/>
    </row>
    <row r="29" spans="2:26" ht="15" x14ac:dyDescent="0.2">
      <c r="B29" s="685" t="s">
        <v>79</v>
      </c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</row>
    <row r="30" spans="2:26" ht="15" x14ac:dyDescent="0.25">
      <c r="B30" s="523" t="s">
        <v>62</v>
      </c>
      <c r="C30" s="493" t="s">
        <v>213</v>
      </c>
      <c r="D30" s="493" t="s">
        <v>214</v>
      </c>
      <c r="E30" s="493" t="s">
        <v>215</v>
      </c>
      <c r="F30" s="493" t="s">
        <v>216</v>
      </c>
      <c r="G30" s="493" t="s">
        <v>217</v>
      </c>
      <c r="H30" s="493" t="s">
        <v>218</v>
      </c>
      <c r="I30" s="493" t="s">
        <v>219</v>
      </c>
      <c r="J30" s="493" t="s">
        <v>220</v>
      </c>
      <c r="K30" s="493" t="s">
        <v>221</v>
      </c>
      <c r="L30" s="493" t="s">
        <v>222</v>
      </c>
      <c r="M30" s="493" t="s">
        <v>223</v>
      </c>
      <c r="N30" s="493" t="s">
        <v>224</v>
      </c>
      <c r="O30" s="493" t="s">
        <v>40</v>
      </c>
      <c r="P30" s="375"/>
      <c r="Q30" s="315"/>
      <c r="R30" s="315"/>
      <c r="S30" s="315"/>
      <c r="T30" s="315"/>
      <c r="U30" s="315"/>
      <c r="V30" s="315"/>
      <c r="W30" s="315"/>
      <c r="X30" s="315"/>
      <c r="Y30" s="315"/>
      <c r="Z30" s="315"/>
    </row>
    <row r="31" spans="2:26" x14ac:dyDescent="0.2">
      <c r="B31" s="526" t="s">
        <v>40</v>
      </c>
      <c r="C31" s="525">
        <f>SUM(C32:C36)</f>
        <v>12740464.947000001</v>
      </c>
      <c r="D31" s="525">
        <f t="shared" ref="D31:N31" si="25">SUM(D32:D36)</f>
        <v>10442585.561000001</v>
      </c>
      <c r="E31" s="525">
        <f t="shared" si="25"/>
        <v>11282770.478000002</v>
      </c>
      <c r="F31" s="525">
        <f t="shared" si="25"/>
        <v>11772267.562000001</v>
      </c>
      <c r="G31" s="525">
        <f t="shared" si="25"/>
        <v>11197899.276000001</v>
      </c>
      <c r="H31" s="525">
        <f t="shared" si="25"/>
        <v>10560160.183</v>
      </c>
      <c r="I31" s="525">
        <f t="shared" si="25"/>
        <v>11890098.689999999</v>
      </c>
      <c r="J31" s="525">
        <f t="shared" si="25"/>
        <v>11541036.899000002</v>
      </c>
      <c r="K31" s="525">
        <f t="shared" si="25"/>
        <v>9393077.8729999997</v>
      </c>
      <c r="L31" s="525">
        <f t="shared" si="25"/>
        <v>12865197.624</v>
      </c>
      <c r="M31" s="525">
        <f t="shared" si="25"/>
        <v>13256324.743999999</v>
      </c>
      <c r="N31" s="525">
        <f t="shared" si="25"/>
        <v>15142168.051999999</v>
      </c>
      <c r="O31" s="525">
        <f>SUM(C31:N31)</f>
        <v>142084051.889</v>
      </c>
      <c r="P31" s="518"/>
      <c r="Q31" s="315"/>
      <c r="R31" s="315"/>
      <c r="S31" s="315"/>
      <c r="T31" s="315"/>
      <c r="U31" s="315"/>
      <c r="V31" s="315"/>
      <c r="W31" s="315"/>
      <c r="X31" s="315"/>
      <c r="Y31" s="315"/>
      <c r="Z31" s="315"/>
    </row>
    <row r="32" spans="2:26" ht="15" x14ac:dyDescent="0.25">
      <c r="B32" s="524" t="s">
        <v>63</v>
      </c>
      <c r="C32" s="468">
        <v>5732743.3300000001</v>
      </c>
      <c r="D32" s="468">
        <v>4333522.2589999996</v>
      </c>
      <c r="E32" s="468">
        <v>4755712.8</v>
      </c>
      <c r="F32" s="468">
        <v>4704800.8640000001</v>
      </c>
      <c r="G32" s="468">
        <v>4571602.8420000002</v>
      </c>
      <c r="H32" s="468">
        <v>4146540.7390000001</v>
      </c>
      <c r="I32" s="468">
        <v>4755381.2359999996</v>
      </c>
      <c r="J32" s="468">
        <v>4523746.8470000001</v>
      </c>
      <c r="K32" s="468">
        <v>3568091.8139999998</v>
      </c>
      <c r="L32" s="468">
        <v>4929190.7609999999</v>
      </c>
      <c r="M32" s="468">
        <v>5137442.2589999996</v>
      </c>
      <c r="N32" s="468">
        <v>5810764.3159999996</v>
      </c>
      <c r="O32" s="468">
        <f t="shared" ref="O32:O36" si="26">SUM(C32:N32)</f>
        <v>56969540.067000002</v>
      </c>
      <c r="P32" s="375"/>
      <c r="Q32" s="181"/>
      <c r="R32" s="181"/>
      <c r="S32" s="315"/>
      <c r="T32" s="315"/>
      <c r="U32" s="315"/>
      <c r="V32" s="315"/>
      <c r="W32" s="315"/>
      <c r="X32" s="315"/>
      <c r="Y32" s="315"/>
      <c r="Z32" s="315"/>
    </row>
    <row r="33" spans="1:26" x14ac:dyDescent="0.2">
      <c r="B33" s="524" t="s">
        <v>64</v>
      </c>
      <c r="C33" s="467">
        <v>3963693.7059999998</v>
      </c>
      <c r="D33" s="467">
        <v>3633228.8480000002</v>
      </c>
      <c r="E33" s="467">
        <v>3939256.3859999999</v>
      </c>
      <c r="F33" s="467">
        <v>4504336.7910000002</v>
      </c>
      <c r="G33" s="467">
        <v>4159446.6860000002</v>
      </c>
      <c r="H33" s="467">
        <v>3792800.1409999998</v>
      </c>
      <c r="I33" s="467">
        <v>4283359.4800000004</v>
      </c>
      <c r="J33" s="467">
        <v>4041217.8730000001</v>
      </c>
      <c r="K33" s="467">
        <v>3346376.0389999999</v>
      </c>
      <c r="L33" s="467">
        <v>4502353.6509999996</v>
      </c>
      <c r="M33" s="467">
        <v>4562684.9680000003</v>
      </c>
      <c r="N33" s="467">
        <v>4805875.3820000002</v>
      </c>
      <c r="O33" s="467">
        <f t="shared" si="26"/>
        <v>49534629.950999998</v>
      </c>
      <c r="P33" s="315"/>
      <c r="Q33" s="181"/>
      <c r="R33" s="181"/>
      <c r="S33" s="315"/>
      <c r="T33" s="315"/>
      <c r="U33" s="315"/>
      <c r="V33" s="315"/>
      <c r="W33" s="315"/>
      <c r="X33" s="315"/>
      <c r="Y33" s="315"/>
      <c r="Z33" s="315"/>
    </row>
    <row r="34" spans="1:26" ht="15" x14ac:dyDescent="0.25">
      <c r="B34" s="524" t="s">
        <v>65</v>
      </c>
      <c r="C34" s="467">
        <v>2225905.3289999999</v>
      </c>
      <c r="D34" s="467">
        <v>1815225.0530000001</v>
      </c>
      <c r="E34" s="467">
        <v>1868169.8130000001</v>
      </c>
      <c r="F34" s="467">
        <v>1864189.4110000001</v>
      </c>
      <c r="G34" s="467">
        <v>1662264.06</v>
      </c>
      <c r="H34" s="467">
        <v>1834502.149</v>
      </c>
      <c r="I34" s="467">
        <v>2072428.1980000001</v>
      </c>
      <c r="J34" s="467">
        <v>2241127.2969999998</v>
      </c>
      <c r="K34" s="467">
        <v>1792298.378</v>
      </c>
      <c r="L34" s="467">
        <v>2589480.3250000002</v>
      </c>
      <c r="M34" s="467">
        <v>2680132.9180000001</v>
      </c>
      <c r="N34" s="467">
        <v>3428516.3640000001</v>
      </c>
      <c r="O34" s="467">
        <f t="shared" si="26"/>
        <v>26074239.295000002</v>
      </c>
      <c r="P34" s="375"/>
      <c r="Q34" s="181"/>
      <c r="R34" s="181"/>
      <c r="S34" s="315"/>
      <c r="T34" s="315"/>
      <c r="U34" s="315"/>
      <c r="V34" s="315"/>
      <c r="W34" s="315"/>
      <c r="X34" s="315"/>
      <c r="Y34" s="315"/>
      <c r="Z34" s="315"/>
    </row>
    <row r="35" spans="1:26" ht="15" x14ac:dyDescent="0.25">
      <c r="B35" s="524" t="s">
        <v>66</v>
      </c>
      <c r="C35" s="467">
        <v>736001.05500000005</v>
      </c>
      <c r="D35" s="467">
        <v>598962.23699999996</v>
      </c>
      <c r="E35" s="467">
        <v>681645.87699999998</v>
      </c>
      <c r="F35" s="467">
        <v>666971.66599999997</v>
      </c>
      <c r="G35" s="467">
        <v>776934.95200000005</v>
      </c>
      <c r="H35" s="467">
        <v>748466.19400000002</v>
      </c>
      <c r="I35" s="467">
        <v>745120.66700000002</v>
      </c>
      <c r="J35" s="467">
        <v>704236.99</v>
      </c>
      <c r="K35" s="467">
        <v>656121.76899999997</v>
      </c>
      <c r="L35" s="467">
        <v>803142.31099999999</v>
      </c>
      <c r="M35" s="467">
        <v>845085.79599999997</v>
      </c>
      <c r="N35" s="467">
        <v>1059769.5870000001</v>
      </c>
      <c r="O35" s="467">
        <f t="shared" si="26"/>
        <v>9022459.1009999998</v>
      </c>
      <c r="P35" s="375"/>
      <c r="Q35" s="181"/>
      <c r="R35" s="181"/>
      <c r="S35" s="315"/>
      <c r="T35" s="315"/>
      <c r="U35" s="315"/>
      <c r="V35" s="315"/>
      <c r="W35" s="315"/>
      <c r="X35" s="315"/>
      <c r="Y35" s="315"/>
      <c r="Z35" s="315"/>
    </row>
    <row r="36" spans="1:26" ht="15" x14ac:dyDescent="0.25">
      <c r="B36" s="529" t="s">
        <v>67</v>
      </c>
      <c r="C36" s="467">
        <v>82121.527000000002</v>
      </c>
      <c r="D36" s="467">
        <v>61647.163999999997</v>
      </c>
      <c r="E36" s="467">
        <v>37985.601999999999</v>
      </c>
      <c r="F36" s="467">
        <v>31968.83</v>
      </c>
      <c r="G36" s="467">
        <v>27650.736000000001</v>
      </c>
      <c r="H36" s="467">
        <v>37850.959999999999</v>
      </c>
      <c r="I36" s="467">
        <v>33809.108999999997</v>
      </c>
      <c r="J36" s="467">
        <v>30707.892</v>
      </c>
      <c r="K36" s="467">
        <v>30189.873</v>
      </c>
      <c r="L36" s="467">
        <v>41030.576000000001</v>
      </c>
      <c r="M36" s="467">
        <v>30978.803</v>
      </c>
      <c r="N36" s="467">
        <v>37242.402999999998</v>
      </c>
      <c r="O36" s="467">
        <f t="shared" si="26"/>
        <v>483183.47500000003</v>
      </c>
      <c r="P36" s="375"/>
      <c r="Q36" s="181"/>
      <c r="R36" s="181"/>
      <c r="S36" s="315"/>
      <c r="T36" s="315"/>
      <c r="U36" s="315"/>
      <c r="V36" s="315"/>
      <c r="W36" s="315"/>
      <c r="X36" s="315"/>
      <c r="Y36" s="315"/>
      <c r="Z36" s="315"/>
    </row>
    <row r="37" spans="1:26" ht="15" x14ac:dyDescent="0.25">
      <c r="B37" s="520" t="s">
        <v>225</v>
      </c>
      <c r="C37" s="181"/>
      <c r="D37" s="181"/>
      <c r="E37" s="181"/>
      <c r="G37" s="316"/>
      <c r="H37" s="179"/>
      <c r="I37" s="179"/>
      <c r="O37" s="182"/>
      <c r="P37" s="375"/>
      <c r="Q37" s="181"/>
      <c r="R37" s="181"/>
      <c r="S37" s="315"/>
      <c r="T37" s="315"/>
      <c r="U37" s="315"/>
      <c r="V37" s="315"/>
      <c r="W37" s="315"/>
      <c r="X37" s="315"/>
      <c r="Y37" s="315"/>
      <c r="Z37" s="315"/>
    </row>
    <row r="38" spans="1:26" ht="15" x14ac:dyDescent="0.25">
      <c r="B38" s="178" t="s">
        <v>9</v>
      </c>
      <c r="C38" s="315"/>
      <c r="D38" s="315"/>
      <c r="E38" s="315"/>
      <c r="H38" s="521"/>
      <c r="K38" s="179"/>
      <c r="O38" s="315"/>
      <c r="P38" s="375"/>
      <c r="Q38" s="315"/>
      <c r="R38" s="315"/>
      <c r="S38" s="315"/>
      <c r="T38" s="315"/>
      <c r="U38" s="315"/>
      <c r="V38" s="315"/>
      <c r="W38" s="315"/>
      <c r="X38" s="315"/>
      <c r="Y38" s="315"/>
      <c r="Z38" s="315"/>
    </row>
    <row r="39" spans="1:26" x14ac:dyDescent="0.2">
      <c r="A39" s="315"/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</row>
    <row r="40" spans="1:26" ht="15" x14ac:dyDescent="0.2">
      <c r="A40" s="315"/>
      <c r="B40" s="681" t="s">
        <v>233</v>
      </c>
      <c r="C40" s="682"/>
      <c r="D40" s="682"/>
      <c r="E40" s="682"/>
      <c r="F40" s="682"/>
      <c r="G40" s="682"/>
      <c r="H40" s="682"/>
      <c r="I40" s="682"/>
      <c r="J40" s="682"/>
      <c r="K40" s="682"/>
      <c r="L40" s="682"/>
      <c r="M40" s="682"/>
      <c r="N40" s="682"/>
      <c r="O40" s="682"/>
      <c r="P40" s="315"/>
    </row>
    <row r="41" spans="1:26" ht="15" x14ac:dyDescent="0.2">
      <c r="A41" s="315"/>
      <c r="B41" s="687" t="s">
        <v>268</v>
      </c>
      <c r="C41" s="682"/>
      <c r="D41" s="682"/>
      <c r="E41" s="682"/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315"/>
    </row>
    <row r="42" spans="1:26" ht="15" x14ac:dyDescent="0.2">
      <c r="A42" s="315"/>
      <c r="B42" s="687" t="s">
        <v>79</v>
      </c>
      <c r="C42" s="682"/>
      <c r="D42" s="682"/>
      <c r="E42" s="682"/>
      <c r="F42" s="682"/>
      <c r="G42" s="682"/>
      <c r="H42" s="682"/>
      <c r="I42" s="682"/>
      <c r="J42" s="682"/>
      <c r="K42" s="682"/>
      <c r="L42" s="682"/>
      <c r="M42" s="682"/>
      <c r="N42" s="682"/>
      <c r="O42" s="682"/>
      <c r="P42" s="315"/>
    </row>
    <row r="43" spans="1:26" x14ac:dyDescent="0.2">
      <c r="A43" s="315"/>
      <c r="B43" s="178" t="s">
        <v>9</v>
      </c>
      <c r="P43" s="315"/>
    </row>
    <row r="44" spans="1:26" ht="15" x14ac:dyDescent="0.25">
      <c r="A44" s="315"/>
      <c r="B44" s="523" t="s">
        <v>62</v>
      </c>
      <c r="C44" s="493" t="s">
        <v>213</v>
      </c>
      <c r="D44" s="493" t="s">
        <v>214</v>
      </c>
      <c r="E44" s="493" t="s">
        <v>215</v>
      </c>
      <c r="F44" s="493" t="s">
        <v>216</v>
      </c>
      <c r="G44" s="493" t="s">
        <v>217</v>
      </c>
      <c r="H44" s="493" t="s">
        <v>218</v>
      </c>
      <c r="I44" s="493" t="s">
        <v>219</v>
      </c>
      <c r="J44" s="493" t="s">
        <v>220</v>
      </c>
      <c r="K44" s="493" t="s">
        <v>221</v>
      </c>
      <c r="L44" s="493" t="s">
        <v>222</v>
      </c>
      <c r="M44" s="493" t="s">
        <v>223</v>
      </c>
      <c r="N44" s="493" t="s">
        <v>224</v>
      </c>
      <c r="O44" s="493" t="s">
        <v>40</v>
      </c>
      <c r="P44" s="315"/>
    </row>
    <row r="45" spans="1:26" x14ac:dyDescent="0.2">
      <c r="A45" s="315"/>
      <c r="B45" s="524" t="s">
        <v>63</v>
      </c>
      <c r="C45" s="468">
        <v>86700.2</v>
      </c>
      <c r="D45" s="468">
        <v>343419.78899999999</v>
      </c>
      <c r="E45" s="468">
        <v>423836.40500000003</v>
      </c>
      <c r="F45" s="468">
        <v>303995.08500000002</v>
      </c>
      <c r="G45" s="468">
        <v>264145.42</v>
      </c>
      <c r="H45" s="468">
        <v>399815.75</v>
      </c>
      <c r="I45" s="468">
        <v>349752.18699999998</v>
      </c>
      <c r="J45" s="468">
        <v>382972.93</v>
      </c>
      <c r="K45" s="468">
        <v>288720.41800000001</v>
      </c>
      <c r="L45" s="468">
        <v>511855.36099999998</v>
      </c>
      <c r="M45" s="468">
        <v>260065.21400000001</v>
      </c>
      <c r="N45" s="468">
        <v>233536.08</v>
      </c>
      <c r="O45" s="468">
        <f>SUM(C45:N45)</f>
        <v>3848814.8390000006</v>
      </c>
      <c r="P45" s="518"/>
    </row>
    <row r="46" spans="1:26" x14ac:dyDescent="0.2">
      <c r="A46" s="315"/>
      <c r="B46" s="524" t="s">
        <v>64</v>
      </c>
      <c r="C46" s="468">
        <v>40404.468999999997</v>
      </c>
      <c r="D46" s="468">
        <v>0</v>
      </c>
      <c r="E46" s="468">
        <v>0</v>
      </c>
      <c r="F46" s="468">
        <v>38167.375999999997</v>
      </c>
      <c r="G46" s="468">
        <v>0</v>
      </c>
      <c r="H46" s="468">
        <v>0</v>
      </c>
      <c r="I46" s="468">
        <v>57158.078999999998</v>
      </c>
      <c r="J46" s="468">
        <v>75378.051999999996</v>
      </c>
      <c r="K46" s="468">
        <v>63621.561000000002</v>
      </c>
      <c r="L46" s="468">
        <v>65695.653000000006</v>
      </c>
      <c r="M46" s="468">
        <v>64660.161</v>
      </c>
      <c r="N46" s="468">
        <v>59728.417000000001</v>
      </c>
      <c r="O46" s="468">
        <f t="shared" ref="O46:O49" si="27">SUM(C46:N46)</f>
        <v>464813.76800000004</v>
      </c>
      <c r="P46" s="315"/>
    </row>
    <row r="47" spans="1:26" x14ac:dyDescent="0.2">
      <c r="A47" s="315"/>
      <c r="B47" s="524" t="s">
        <v>65</v>
      </c>
      <c r="C47" s="468">
        <v>21175.436000000002</v>
      </c>
      <c r="D47" s="468">
        <v>47223.468000000001</v>
      </c>
      <c r="E47" s="468">
        <v>92957.191999999995</v>
      </c>
      <c r="F47" s="468">
        <v>34041.701000000001</v>
      </c>
      <c r="G47" s="468">
        <v>32017.756000000001</v>
      </c>
      <c r="H47" s="468">
        <v>76068.835999999996</v>
      </c>
      <c r="I47" s="468">
        <v>11962.002</v>
      </c>
      <c r="J47" s="468">
        <v>25167.805</v>
      </c>
      <c r="K47" s="468">
        <v>76347.998000000007</v>
      </c>
      <c r="L47" s="468">
        <v>68422.361000000004</v>
      </c>
      <c r="M47" s="468">
        <v>58892.84</v>
      </c>
      <c r="N47" s="468">
        <v>0</v>
      </c>
      <c r="O47" s="468">
        <f t="shared" si="27"/>
        <v>544277.39500000002</v>
      </c>
      <c r="P47" s="315"/>
    </row>
    <row r="48" spans="1:26" x14ac:dyDescent="0.2">
      <c r="A48" s="315"/>
      <c r="B48" s="524" t="s">
        <v>66</v>
      </c>
      <c r="C48" s="468">
        <v>0</v>
      </c>
      <c r="D48" s="468">
        <v>0</v>
      </c>
      <c r="E48" s="468">
        <v>0</v>
      </c>
      <c r="F48" s="468">
        <v>0</v>
      </c>
      <c r="G48" s="468">
        <v>0</v>
      </c>
      <c r="H48" s="468">
        <v>0</v>
      </c>
      <c r="I48" s="468">
        <v>0</v>
      </c>
      <c r="J48" s="468">
        <v>0</v>
      </c>
      <c r="K48" s="468">
        <v>0</v>
      </c>
      <c r="L48" s="468">
        <v>0</v>
      </c>
      <c r="M48" s="468">
        <v>0</v>
      </c>
      <c r="N48" s="468">
        <v>0</v>
      </c>
      <c r="O48" s="468">
        <f t="shared" si="27"/>
        <v>0</v>
      </c>
      <c r="P48" s="315"/>
    </row>
    <row r="49" spans="1:16" x14ac:dyDescent="0.2">
      <c r="A49" s="315"/>
      <c r="B49" s="529" t="s">
        <v>67</v>
      </c>
      <c r="C49" s="468">
        <v>0</v>
      </c>
      <c r="D49" s="468">
        <v>0</v>
      </c>
      <c r="E49" s="468">
        <v>0</v>
      </c>
      <c r="F49" s="468">
        <v>0</v>
      </c>
      <c r="G49" s="468">
        <v>0</v>
      </c>
      <c r="H49" s="468">
        <v>0</v>
      </c>
      <c r="I49" s="468">
        <v>0</v>
      </c>
      <c r="J49" s="468">
        <v>0</v>
      </c>
      <c r="K49" s="468">
        <v>0</v>
      </c>
      <c r="L49" s="468">
        <v>0</v>
      </c>
      <c r="M49" s="468">
        <v>0</v>
      </c>
      <c r="N49" s="468">
        <v>0</v>
      </c>
      <c r="O49" s="468">
        <f t="shared" si="27"/>
        <v>0</v>
      </c>
      <c r="P49" s="315"/>
    </row>
    <row r="50" spans="1:16" x14ac:dyDescent="0.2">
      <c r="A50" s="315"/>
      <c r="B50" s="530" t="s">
        <v>40</v>
      </c>
      <c r="C50" s="531">
        <f t="shared" ref="C50:O50" si="28">SUM(C45:C49)</f>
        <v>148280.10499999998</v>
      </c>
      <c r="D50" s="531">
        <f t="shared" si="28"/>
        <v>390643.25699999998</v>
      </c>
      <c r="E50" s="531">
        <f t="shared" si="28"/>
        <v>516793.59700000001</v>
      </c>
      <c r="F50" s="531">
        <f t="shared" si="28"/>
        <v>376204.16200000001</v>
      </c>
      <c r="G50" s="531">
        <f t="shared" si="28"/>
        <v>296163.17599999998</v>
      </c>
      <c r="H50" s="531">
        <f t="shared" si="28"/>
        <v>475884.58600000001</v>
      </c>
      <c r="I50" s="531">
        <f t="shared" si="28"/>
        <v>418872.26799999992</v>
      </c>
      <c r="J50" s="531">
        <f t="shared" si="28"/>
        <v>483518.78699999995</v>
      </c>
      <c r="K50" s="531">
        <f t="shared" si="28"/>
        <v>428689.97700000001</v>
      </c>
      <c r="L50" s="531">
        <f t="shared" si="28"/>
        <v>645973.375</v>
      </c>
      <c r="M50" s="531">
        <f t="shared" si="28"/>
        <v>383618.21499999997</v>
      </c>
      <c r="N50" s="531">
        <f t="shared" si="28"/>
        <v>293264.49699999997</v>
      </c>
      <c r="O50" s="531">
        <f t="shared" si="28"/>
        <v>4857906.0020000003</v>
      </c>
      <c r="P50" s="315"/>
    </row>
    <row r="51" spans="1:16" x14ac:dyDescent="0.2">
      <c r="A51" s="315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</row>
    <row r="52" spans="1:16" x14ac:dyDescent="0.2">
      <c r="O52" s="178" t="s">
        <v>9</v>
      </c>
      <c r="P52" s="315"/>
    </row>
  </sheetData>
  <mergeCells count="10">
    <mergeCell ref="B29:O29"/>
    <mergeCell ref="B40:O40"/>
    <mergeCell ref="B41:O41"/>
    <mergeCell ref="B42:O42"/>
    <mergeCell ref="B16:O16"/>
    <mergeCell ref="B3:O3"/>
    <mergeCell ref="B4:O4"/>
    <mergeCell ref="B15:O15"/>
    <mergeCell ref="B27:O27"/>
    <mergeCell ref="B28:O28"/>
  </mergeCells>
  <hyperlinks>
    <hyperlink ref="B5" location="INDICE!C3" display="Volver al Indice"/>
    <hyperlink ref="B30" location="INDICE!C3" display="Volver al Indice"/>
    <hyperlink ref="O52" location="INDICE!C3" display="Volver al Indice"/>
    <hyperlink ref="B44" location="INDICE!C3" display="Volver al Indice"/>
    <hyperlink ref="B17" location="INDICE!C3" display="Volver al Indice"/>
    <hyperlink ref="B38" location="INDICE!C3" display="Volver al Indice"/>
    <hyperlink ref="B43" location="INDICE!C3" display="Volver al Indice"/>
  </hyperlink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P15"/>
  <sheetViews>
    <sheetView zoomScale="90" zoomScaleNormal="90" workbookViewId="0">
      <selection activeCell="O14" sqref="O14"/>
    </sheetView>
  </sheetViews>
  <sheetFormatPr baseColWidth="10" defaultColWidth="4.28515625" defaultRowHeight="12.75" x14ac:dyDescent="0.2"/>
  <cols>
    <col min="1" max="1" width="4.28515625" style="177" customWidth="1"/>
    <col min="2" max="2" width="16.28515625" style="177" bestFit="1" customWidth="1"/>
    <col min="3" max="8" width="10.140625" style="177" bestFit="1" customWidth="1"/>
    <col min="9" max="10" width="10.28515625" style="177" bestFit="1" customWidth="1"/>
    <col min="11" max="11" width="11.7109375" style="177" customWidth="1"/>
    <col min="12" max="12" width="10.85546875" style="177" customWidth="1"/>
    <col min="13" max="13" width="12.140625" style="177" bestFit="1" customWidth="1"/>
    <col min="14" max="14" width="11.28515625" style="177" bestFit="1" customWidth="1"/>
    <col min="15" max="15" width="13.42578125" style="177" bestFit="1" customWidth="1"/>
    <col min="16" max="16" width="1.5703125" style="177" bestFit="1" customWidth="1"/>
    <col min="17" max="16384" width="4.28515625" style="177"/>
  </cols>
  <sheetData>
    <row r="1" spans="1:16" ht="15.75" x14ac:dyDescent="0.25">
      <c r="A1" s="532"/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</row>
    <row r="2" spans="1:16" ht="15.75" x14ac:dyDescent="0.25">
      <c r="A2" s="532"/>
      <c r="B2" s="658" t="s">
        <v>27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177" t="s">
        <v>14</v>
      </c>
    </row>
    <row r="3" spans="1:16" ht="15.75" x14ac:dyDescent="0.25">
      <c r="A3" s="532"/>
      <c r="B3" s="687" t="s">
        <v>268</v>
      </c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</row>
    <row r="4" spans="1:16" ht="15.75" x14ac:dyDescent="0.25">
      <c r="A4" s="532"/>
      <c r="B4" s="178" t="s">
        <v>9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</row>
    <row r="5" spans="1:16" ht="15.75" x14ac:dyDescent="0.25">
      <c r="A5" s="532"/>
      <c r="B5" s="523" t="s">
        <v>62</v>
      </c>
      <c r="C5" s="493" t="s">
        <v>213</v>
      </c>
      <c r="D5" s="493" t="s">
        <v>214</v>
      </c>
      <c r="E5" s="493" t="s">
        <v>215</v>
      </c>
      <c r="F5" s="493" t="s">
        <v>216</v>
      </c>
      <c r="G5" s="493" t="s">
        <v>217</v>
      </c>
      <c r="H5" s="493" t="s">
        <v>218</v>
      </c>
      <c r="I5" s="493" t="s">
        <v>219</v>
      </c>
      <c r="J5" s="493" t="s">
        <v>220</v>
      </c>
      <c r="K5" s="493" t="s">
        <v>221</v>
      </c>
      <c r="L5" s="493" t="s">
        <v>222</v>
      </c>
      <c r="M5" s="493" t="s">
        <v>223</v>
      </c>
      <c r="N5" s="493" t="s">
        <v>224</v>
      </c>
      <c r="O5" s="493" t="s">
        <v>40</v>
      </c>
    </row>
    <row r="6" spans="1:16" ht="24.75" customHeight="1" x14ac:dyDescent="0.25">
      <c r="A6" s="532"/>
      <c r="B6" s="526" t="s">
        <v>80</v>
      </c>
      <c r="C6" s="525">
        <f>+C7+C8+C9+C10+C11</f>
        <v>2944255</v>
      </c>
      <c r="D6" s="525">
        <f t="shared" ref="D6:O6" si="0">+D7+D8+D9+D10+D11</f>
        <v>2979996</v>
      </c>
      <c r="E6" s="525">
        <f t="shared" si="0"/>
        <v>2944790</v>
      </c>
      <c r="F6" s="525">
        <f t="shared" si="0"/>
        <v>2964494</v>
      </c>
      <c r="G6" s="525">
        <f t="shared" si="0"/>
        <v>2937448</v>
      </c>
      <c r="H6" s="525">
        <f t="shared" si="0"/>
        <v>2928371</v>
      </c>
      <c r="I6" s="525">
        <f t="shared" si="0"/>
        <v>2903965</v>
      </c>
      <c r="J6" s="525">
        <f t="shared" si="0"/>
        <v>2858280</v>
      </c>
      <c r="K6" s="525">
        <f t="shared" si="0"/>
        <v>2859433</v>
      </c>
      <c r="L6" s="525">
        <f t="shared" si="0"/>
        <v>2816868</v>
      </c>
      <c r="M6" s="525">
        <f t="shared" si="0"/>
        <v>2876213</v>
      </c>
      <c r="N6" s="525">
        <f t="shared" si="0"/>
        <v>2931925</v>
      </c>
      <c r="O6" s="525">
        <f t="shared" si="0"/>
        <v>2912169.833333333</v>
      </c>
    </row>
    <row r="7" spans="1:16" ht="15.75" x14ac:dyDescent="0.25">
      <c r="A7" s="532"/>
      <c r="B7" s="524" t="s">
        <v>63</v>
      </c>
      <c r="C7" s="468">
        <v>1612028</v>
      </c>
      <c r="D7" s="468">
        <v>1636177</v>
      </c>
      <c r="E7" s="468">
        <v>1623987</v>
      </c>
      <c r="F7" s="468">
        <v>1640504</v>
      </c>
      <c r="G7" s="468">
        <v>1628442</v>
      </c>
      <c r="H7" s="468">
        <v>1596191</v>
      </c>
      <c r="I7" s="468">
        <v>1597274</v>
      </c>
      <c r="J7" s="468">
        <v>1594752</v>
      </c>
      <c r="K7" s="468">
        <v>1595951</v>
      </c>
      <c r="L7" s="468">
        <v>1575917</v>
      </c>
      <c r="M7" s="468">
        <v>1612496</v>
      </c>
      <c r="N7" s="468">
        <v>1655704</v>
      </c>
      <c r="O7" s="468">
        <f>AVERAGE(C7:N7)</f>
        <v>1614118.5833333333</v>
      </c>
    </row>
    <row r="8" spans="1:16" ht="15.75" x14ac:dyDescent="0.25">
      <c r="A8" s="532"/>
      <c r="B8" s="524" t="s">
        <v>64</v>
      </c>
      <c r="C8" s="468">
        <v>633035</v>
      </c>
      <c r="D8" s="468">
        <v>640874</v>
      </c>
      <c r="E8" s="468">
        <v>629507</v>
      </c>
      <c r="F8" s="468">
        <v>625975</v>
      </c>
      <c r="G8" s="468">
        <v>626191</v>
      </c>
      <c r="H8" s="468">
        <v>618996</v>
      </c>
      <c r="I8" s="468">
        <v>638370</v>
      </c>
      <c r="J8" s="468">
        <v>619779</v>
      </c>
      <c r="K8" s="468">
        <v>617051</v>
      </c>
      <c r="L8" s="468">
        <v>601369</v>
      </c>
      <c r="M8" s="468">
        <v>607846</v>
      </c>
      <c r="N8" s="468">
        <v>615471</v>
      </c>
      <c r="O8" s="468">
        <f>AVERAGE(C8:N8)</f>
        <v>622872</v>
      </c>
    </row>
    <row r="9" spans="1:16" ht="15.75" x14ac:dyDescent="0.25">
      <c r="A9" s="532"/>
      <c r="B9" s="524" t="s">
        <v>65</v>
      </c>
      <c r="C9" s="468">
        <v>244200</v>
      </c>
      <c r="D9" s="468">
        <v>244438</v>
      </c>
      <c r="E9" s="468">
        <v>240183</v>
      </c>
      <c r="F9" s="468">
        <v>239774</v>
      </c>
      <c r="G9" s="468">
        <v>231414</v>
      </c>
      <c r="H9" s="468">
        <v>267612</v>
      </c>
      <c r="I9" s="468">
        <v>238292</v>
      </c>
      <c r="J9" s="468">
        <v>225202</v>
      </c>
      <c r="K9" s="468">
        <v>227500</v>
      </c>
      <c r="L9" s="468">
        <v>227780</v>
      </c>
      <c r="M9" s="468">
        <v>233048</v>
      </c>
      <c r="N9" s="468">
        <v>237711</v>
      </c>
      <c r="O9" s="468">
        <f>AVERAGE(C9:N9)</f>
        <v>238096.16666666666</v>
      </c>
    </row>
    <row r="10" spans="1:16" ht="15.75" x14ac:dyDescent="0.25">
      <c r="A10" s="532"/>
      <c r="B10" s="524" t="s">
        <v>66</v>
      </c>
      <c r="C10" s="468">
        <v>333828</v>
      </c>
      <c r="D10" s="468">
        <v>339110</v>
      </c>
      <c r="E10" s="468">
        <v>337071</v>
      </c>
      <c r="F10" s="468">
        <v>342721</v>
      </c>
      <c r="G10" s="468">
        <v>336898</v>
      </c>
      <c r="H10" s="468">
        <v>336544</v>
      </c>
      <c r="I10" s="468">
        <v>327552</v>
      </c>
      <c r="J10" s="468">
        <v>321203</v>
      </c>
      <c r="K10" s="468">
        <v>322556</v>
      </c>
      <c r="L10" s="468">
        <v>320282</v>
      </c>
      <c r="M10" s="468">
        <v>329684</v>
      </c>
      <c r="N10" s="468">
        <v>330027</v>
      </c>
      <c r="O10" s="468">
        <f>AVERAGE(C10:N10)</f>
        <v>331456.33333333331</v>
      </c>
    </row>
    <row r="11" spans="1:16" ht="15.75" x14ac:dyDescent="0.25">
      <c r="A11" s="532"/>
      <c r="B11" s="529" t="s">
        <v>67</v>
      </c>
      <c r="C11" s="468">
        <v>121164</v>
      </c>
      <c r="D11" s="468">
        <v>119397</v>
      </c>
      <c r="E11" s="468">
        <v>114042</v>
      </c>
      <c r="F11" s="468">
        <v>115520</v>
      </c>
      <c r="G11" s="468">
        <v>114503</v>
      </c>
      <c r="H11" s="468">
        <v>109028</v>
      </c>
      <c r="I11" s="468">
        <v>102477</v>
      </c>
      <c r="J11" s="468">
        <v>97344</v>
      </c>
      <c r="K11" s="468">
        <v>96375</v>
      </c>
      <c r="L11" s="468">
        <v>91520</v>
      </c>
      <c r="M11" s="468">
        <v>93139</v>
      </c>
      <c r="N11" s="468">
        <v>93012</v>
      </c>
      <c r="O11" s="468">
        <f>AVERAGE(C11:N11)</f>
        <v>105626.75</v>
      </c>
    </row>
    <row r="12" spans="1:16" ht="15.75" x14ac:dyDescent="0.25">
      <c r="A12" s="532"/>
      <c r="B12" s="534"/>
    </row>
    <row r="13" spans="1:16" ht="15.75" x14ac:dyDescent="0.25">
      <c r="A13" s="532"/>
    </row>
    <row r="14" spans="1:16" ht="15.75" x14ac:dyDescent="0.25">
      <c r="A14" s="532"/>
      <c r="O14" s="178" t="s">
        <v>9</v>
      </c>
    </row>
    <row r="15" spans="1:16" ht="15.75" x14ac:dyDescent="0.25">
      <c r="A15" s="532"/>
    </row>
  </sheetData>
  <mergeCells count="2">
    <mergeCell ref="B2:O2"/>
    <mergeCell ref="B3:O3"/>
  </mergeCells>
  <phoneticPr fontId="0" type="noConversion"/>
  <hyperlinks>
    <hyperlink ref="O14" location="INDICE!C3" display="Volver al Indice"/>
    <hyperlink ref="B4" location="INDICE!C3" display="Volver al Indice"/>
    <hyperlink ref="B5" location="INDICE!C3" display="Volver al Indice"/>
  </hyperlinks>
  <printOptions horizontalCentered="1"/>
  <pageMargins left="0.19685039370078741" right="0.19685039370078741" top="0.78740157480314965" bottom="0.98425196850393704" header="0" footer="0"/>
  <pageSetup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B2:O42"/>
  <sheetViews>
    <sheetView topLeftCell="A19" zoomScaleNormal="100" workbookViewId="0">
      <selection activeCell="B29" sqref="B29:O29"/>
    </sheetView>
  </sheetViews>
  <sheetFormatPr baseColWidth="10" defaultColWidth="4.5703125" defaultRowHeight="12.75" x14ac:dyDescent="0.2"/>
  <cols>
    <col min="1" max="1" width="4.5703125" style="177" customWidth="1"/>
    <col min="2" max="2" width="18.5703125" style="177" customWidth="1"/>
    <col min="3" max="8" width="11.42578125" style="177" bestFit="1" customWidth="1"/>
    <col min="9" max="12" width="11.28515625" style="177" customWidth="1"/>
    <col min="13" max="13" width="12.140625" style="177" bestFit="1" customWidth="1"/>
    <col min="14" max="14" width="11.42578125" style="177" bestFit="1" customWidth="1"/>
    <col min="15" max="15" width="13.42578125" style="177" bestFit="1" customWidth="1"/>
    <col min="16" max="16384" width="4.5703125" style="177"/>
  </cols>
  <sheetData>
    <row r="2" spans="2:15" ht="15" x14ac:dyDescent="0.2">
      <c r="B2" s="681" t="s">
        <v>98</v>
      </c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</row>
    <row r="3" spans="2:15" ht="15" x14ac:dyDescent="0.2">
      <c r="B3" s="681" t="s">
        <v>269</v>
      </c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</row>
    <row r="4" spans="2:15" ht="15.75" x14ac:dyDescent="0.25">
      <c r="B4" s="178" t="s">
        <v>9</v>
      </c>
      <c r="C4" s="533"/>
      <c r="D4" s="533"/>
      <c r="E4" s="533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2:15" ht="15" x14ac:dyDescent="0.25">
      <c r="B5" s="523" t="s">
        <v>62</v>
      </c>
      <c r="C5" s="493" t="s">
        <v>213</v>
      </c>
      <c r="D5" s="493" t="s">
        <v>214</v>
      </c>
      <c r="E5" s="493" t="s">
        <v>215</v>
      </c>
      <c r="F5" s="493" t="s">
        <v>216</v>
      </c>
      <c r="G5" s="493" t="s">
        <v>217</v>
      </c>
      <c r="H5" s="493" t="s">
        <v>218</v>
      </c>
      <c r="I5" s="493" t="s">
        <v>219</v>
      </c>
      <c r="J5" s="493" t="s">
        <v>220</v>
      </c>
      <c r="K5" s="493" t="s">
        <v>221</v>
      </c>
      <c r="L5" s="493" t="s">
        <v>222</v>
      </c>
      <c r="M5" s="493" t="s">
        <v>223</v>
      </c>
      <c r="N5" s="493" t="s">
        <v>224</v>
      </c>
      <c r="O5" s="493" t="s">
        <v>40</v>
      </c>
    </row>
    <row r="6" spans="2:15" x14ac:dyDescent="0.2">
      <c r="B6" s="526" t="s">
        <v>99</v>
      </c>
      <c r="C6" s="525">
        <f t="shared" ref="C6:O6" si="0">+C7+C8+C9+C10+C11</f>
        <v>122005</v>
      </c>
      <c r="D6" s="525">
        <f t="shared" si="0"/>
        <v>103260</v>
      </c>
      <c r="E6" s="525">
        <f t="shared" si="0"/>
        <v>103249</v>
      </c>
      <c r="F6" s="525">
        <f t="shared" si="0"/>
        <v>132618</v>
      </c>
      <c r="G6" s="525">
        <f t="shared" si="0"/>
        <v>120147</v>
      </c>
      <c r="H6" s="525">
        <f t="shared" si="0"/>
        <v>121166</v>
      </c>
      <c r="I6" s="525">
        <f t="shared" si="0"/>
        <v>136349</v>
      </c>
      <c r="J6" s="525">
        <f t="shared" si="0"/>
        <v>133296</v>
      </c>
      <c r="K6" s="525">
        <f t="shared" si="0"/>
        <v>115484</v>
      </c>
      <c r="L6" s="525">
        <f t="shared" si="0"/>
        <v>134410</v>
      </c>
      <c r="M6" s="525">
        <f t="shared" si="0"/>
        <v>116188</v>
      </c>
      <c r="N6" s="525">
        <f t="shared" si="0"/>
        <v>107823</v>
      </c>
      <c r="O6" s="525">
        <f t="shared" si="0"/>
        <v>1445995</v>
      </c>
    </row>
    <row r="7" spans="2:15" x14ac:dyDescent="0.2">
      <c r="B7" s="524" t="s">
        <v>63</v>
      </c>
      <c r="C7" s="468">
        <v>64982</v>
      </c>
      <c r="D7" s="468">
        <v>56576</v>
      </c>
      <c r="E7" s="468">
        <v>53644</v>
      </c>
      <c r="F7" s="468">
        <v>70332</v>
      </c>
      <c r="G7" s="468">
        <v>69397</v>
      </c>
      <c r="H7" s="468">
        <v>69578</v>
      </c>
      <c r="I7" s="468">
        <v>80419</v>
      </c>
      <c r="J7" s="468">
        <v>78332</v>
      </c>
      <c r="K7" s="468">
        <v>70284</v>
      </c>
      <c r="L7" s="468">
        <v>82616</v>
      </c>
      <c r="M7" s="468">
        <v>69262</v>
      </c>
      <c r="N7" s="468">
        <v>65796</v>
      </c>
      <c r="O7" s="470">
        <f>SUM(C7:N7)</f>
        <v>831218</v>
      </c>
    </row>
    <row r="8" spans="2:15" x14ac:dyDescent="0.2">
      <c r="B8" s="524" t="s">
        <v>64</v>
      </c>
      <c r="C8" s="468">
        <v>28109</v>
      </c>
      <c r="D8" s="468">
        <v>21576</v>
      </c>
      <c r="E8" s="468">
        <v>25157</v>
      </c>
      <c r="F8" s="468">
        <v>29731</v>
      </c>
      <c r="G8" s="468">
        <v>18463</v>
      </c>
      <c r="H8" s="468">
        <v>20041</v>
      </c>
      <c r="I8" s="468">
        <v>21767</v>
      </c>
      <c r="J8" s="468">
        <v>19962</v>
      </c>
      <c r="K8" s="468">
        <v>15672</v>
      </c>
      <c r="L8" s="468">
        <v>16609</v>
      </c>
      <c r="M8" s="468">
        <v>16762</v>
      </c>
      <c r="N8" s="468">
        <v>16617</v>
      </c>
      <c r="O8" s="470">
        <f>SUM(C8:N8)</f>
        <v>250466</v>
      </c>
    </row>
    <row r="9" spans="2:15" x14ac:dyDescent="0.2">
      <c r="B9" s="524" t="s">
        <v>65</v>
      </c>
      <c r="C9" s="468">
        <v>12609</v>
      </c>
      <c r="D9" s="468">
        <v>9333</v>
      </c>
      <c r="E9" s="468">
        <v>9642</v>
      </c>
      <c r="F9" s="468">
        <v>13779</v>
      </c>
      <c r="G9" s="468">
        <v>12819</v>
      </c>
      <c r="H9" s="468">
        <v>12090</v>
      </c>
      <c r="I9" s="468">
        <v>13761</v>
      </c>
      <c r="J9" s="468">
        <v>11559</v>
      </c>
      <c r="K9" s="468">
        <v>11466</v>
      </c>
      <c r="L9" s="468">
        <v>12040</v>
      </c>
      <c r="M9" s="468">
        <v>11450</v>
      </c>
      <c r="N9" s="468">
        <v>11237</v>
      </c>
      <c r="O9" s="470">
        <f>SUM(C9:N9)</f>
        <v>141785</v>
      </c>
    </row>
    <row r="10" spans="2:15" x14ac:dyDescent="0.2">
      <c r="B10" s="524" t="s">
        <v>66</v>
      </c>
      <c r="C10" s="468">
        <v>14255</v>
      </c>
      <c r="D10" s="468">
        <v>14072</v>
      </c>
      <c r="E10" s="468">
        <v>12984</v>
      </c>
      <c r="F10" s="468">
        <v>16040</v>
      </c>
      <c r="G10" s="468">
        <v>17414</v>
      </c>
      <c r="H10" s="468">
        <v>16101</v>
      </c>
      <c r="I10" s="468">
        <v>16859</v>
      </c>
      <c r="J10" s="468">
        <v>20291</v>
      </c>
      <c r="K10" s="468">
        <v>14780</v>
      </c>
      <c r="L10" s="468">
        <v>20698</v>
      </c>
      <c r="M10" s="468">
        <v>16691</v>
      </c>
      <c r="N10" s="468">
        <v>10729</v>
      </c>
      <c r="O10" s="470">
        <f>SUM(C10:N10)</f>
        <v>190914</v>
      </c>
    </row>
    <row r="11" spans="2:15" x14ac:dyDescent="0.2">
      <c r="B11" s="529" t="s">
        <v>67</v>
      </c>
      <c r="C11" s="468">
        <v>2050</v>
      </c>
      <c r="D11" s="468">
        <v>1703</v>
      </c>
      <c r="E11" s="468">
        <v>1822</v>
      </c>
      <c r="F11" s="468">
        <v>2736</v>
      </c>
      <c r="G11" s="468">
        <v>2054</v>
      </c>
      <c r="H11" s="468">
        <v>3356</v>
      </c>
      <c r="I11" s="468">
        <v>3543</v>
      </c>
      <c r="J11" s="468">
        <v>3152</v>
      </c>
      <c r="K11" s="468">
        <v>3282</v>
      </c>
      <c r="L11" s="468">
        <v>2447</v>
      </c>
      <c r="M11" s="468">
        <v>2023</v>
      </c>
      <c r="N11" s="468">
        <v>3444</v>
      </c>
      <c r="O11" s="470">
        <f>SUM(C11:N11)</f>
        <v>31612</v>
      </c>
    </row>
    <row r="12" spans="2:15" ht="15.75" x14ac:dyDescent="0.25">
      <c r="B12" s="534" t="s">
        <v>101</v>
      </c>
      <c r="C12" s="315"/>
      <c r="D12" s="535"/>
      <c r="E12" s="535"/>
      <c r="F12" s="315"/>
      <c r="G12" s="315"/>
      <c r="H12" s="315"/>
      <c r="I12" s="315"/>
      <c r="J12" s="315"/>
      <c r="K12" s="315"/>
      <c r="L12" s="315"/>
      <c r="M12" s="315"/>
      <c r="N12" s="315"/>
      <c r="O12" s="315"/>
    </row>
    <row r="13" spans="2:15" x14ac:dyDescent="0.2">
      <c r="B13" s="534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</row>
    <row r="14" spans="2:15" x14ac:dyDescent="0.2"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</row>
    <row r="15" spans="2:15" ht="5.25" customHeight="1" x14ac:dyDescent="0.25">
      <c r="B15" s="536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</row>
    <row r="16" spans="2:15" ht="15" x14ac:dyDescent="0.2">
      <c r="B16" s="681" t="s">
        <v>29</v>
      </c>
      <c r="C16" s="682"/>
      <c r="D16" s="682"/>
      <c r="E16" s="682"/>
      <c r="F16" s="682"/>
      <c r="G16" s="682"/>
      <c r="H16" s="682"/>
      <c r="I16" s="682"/>
      <c r="J16" s="682"/>
      <c r="K16" s="682"/>
      <c r="L16" s="682"/>
      <c r="M16" s="682"/>
      <c r="N16" s="682"/>
      <c r="O16" s="682"/>
    </row>
    <row r="17" spans="2:15" ht="15" x14ac:dyDescent="0.2">
      <c r="B17" s="681" t="s">
        <v>269</v>
      </c>
      <c r="C17" s="682"/>
      <c r="D17" s="682"/>
      <c r="E17" s="682"/>
      <c r="F17" s="682"/>
      <c r="G17" s="682"/>
      <c r="H17" s="682"/>
      <c r="I17" s="682"/>
      <c r="J17" s="682"/>
      <c r="K17" s="682"/>
      <c r="L17" s="682"/>
      <c r="M17" s="682"/>
      <c r="N17" s="682"/>
      <c r="O17" s="682"/>
    </row>
    <row r="18" spans="2:15" ht="15.75" x14ac:dyDescent="0.25">
      <c r="B18" s="533"/>
      <c r="C18" s="533"/>
      <c r="D18" s="533"/>
      <c r="E18" s="533"/>
      <c r="F18" s="315"/>
      <c r="G18" s="315"/>
      <c r="H18" s="315"/>
      <c r="I18" s="315"/>
      <c r="J18" s="315"/>
      <c r="K18" s="315"/>
      <c r="L18" s="315"/>
      <c r="M18" s="315"/>
      <c r="N18" s="315"/>
      <c r="O18" s="315"/>
    </row>
    <row r="19" spans="2:15" ht="15" x14ac:dyDescent="0.25">
      <c r="B19" s="523" t="s">
        <v>62</v>
      </c>
      <c r="C19" s="493" t="s">
        <v>213</v>
      </c>
      <c r="D19" s="493" t="s">
        <v>214</v>
      </c>
      <c r="E19" s="493" t="s">
        <v>215</v>
      </c>
      <c r="F19" s="493" t="s">
        <v>216</v>
      </c>
      <c r="G19" s="493" t="s">
        <v>217</v>
      </c>
      <c r="H19" s="493" t="s">
        <v>218</v>
      </c>
      <c r="I19" s="493" t="s">
        <v>219</v>
      </c>
      <c r="J19" s="493" t="s">
        <v>220</v>
      </c>
      <c r="K19" s="493" t="s">
        <v>221</v>
      </c>
      <c r="L19" s="493" t="s">
        <v>222</v>
      </c>
      <c r="M19" s="493" t="s">
        <v>223</v>
      </c>
      <c r="N19" s="493" t="s">
        <v>224</v>
      </c>
      <c r="O19" s="493" t="s">
        <v>40</v>
      </c>
    </row>
    <row r="20" spans="2:15" x14ac:dyDescent="0.2">
      <c r="B20" s="526" t="s">
        <v>99</v>
      </c>
      <c r="C20" s="525">
        <f t="shared" ref="C20:O20" si="1">+C21+C22+C23+C24+C25</f>
        <v>1893266</v>
      </c>
      <c r="D20" s="525">
        <f t="shared" si="1"/>
        <v>1649240</v>
      </c>
      <c r="E20" s="525">
        <f t="shared" si="1"/>
        <v>1654873</v>
      </c>
      <c r="F20" s="525">
        <f t="shared" si="1"/>
        <v>2029596</v>
      </c>
      <c r="G20" s="525">
        <f t="shared" si="1"/>
        <v>2090408</v>
      </c>
      <c r="H20" s="525">
        <f t="shared" si="1"/>
        <v>2010155</v>
      </c>
      <c r="I20" s="525">
        <f t="shared" si="1"/>
        <v>2193739</v>
      </c>
      <c r="J20" s="525">
        <f t="shared" si="1"/>
        <v>2137213</v>
      </c>
      <c r="K20" s="525">
        <f t="shared" si="1"/>
        <v>1912260</v>
      </c>
      <c r="L20" s="525">
        <f t="shared" si="1"/>
        <v>2242090</v>
      </c>
      <c r="M20" s="525">
        <f t="shared" si="1"/>
        <v>1984524</v>
      </c>
      <c r="N20" s="525">
        <f t="shared" si="1"/>
        <v>2086744</v>
      </c>
      <c r="O20" s="525">
        <f t="shared" si="1"/>
        <v>23884108</v>
      </c>
    </row>
    <row r="21" spans="2:15" x14ac:dyDescent="0.2">
      <c r="B21" s="524" t="s">
        <v>63</v>
      </c>
      <c r="C21" s="468">
        <v>1075792</v>
      </c>
      <c r="D21" s="468">
        <v>950066</v>
      </c>
      <c r="E21" s="468">
        <v>911015</v>
      </c>
      <c r="F21" s="468">
        <v>1137552</v>
      </c>
      <c r="G21" s="468">
        <v>1039026</v>
      </c>
      <c r="H21" s="468">
        <v>1009648</v>
      </c>
      <c r="I21" s="468">
        <v>1139960</v>
      </c>
      <c r="J21" s="468">
        <v>1138836</v>
      </c>
      <c r="K21" s="468">
        <v>1024921</v>
      </c>
      <c r="L21" s="468">
        <v>1215985</v>
      </c>
      <c r="M21" s="468">
        <v>1051198</v>
      </c>
      <c r="N21" s="468">
        <v>1073221</v>
      </c>
      <c r="O21" s="470">
        <f>SUM(C21:N21)</f>
        <v>12767220</v>
      </c>
    </row>
    <row r="22" spans="2:15" x14ac:dyDescent="0.2">
      <c r="B22" s="524" t="s">
        <v>64</v>
      </c>
      <c r="C22" s="468">
        <v>383909</v>
      </c>
      <c r="D22" s="468">
        <v>317704</v>
      </c>
      <c r="E22" s="468">
        <v>358339</v>
      </c>
      <c r="F22" s="468">
        <v>408223</v>
      </c>
      <c r="G22" s="468">
        <v>587736</v>
      </c>
      <c r="H22" s="468">
        <v>557651</v>
      </c>
      <c r="I22" s="468">
        <v>566190</v>
      </c>
      <c r="J22" s="468">
        <v>513071</v>
      </c>
      <c r="K22" s="468">
        <v>444488</v>
      </c>
      <c r="L22" s="468">
        <v>544356</v>
      </c>
      <c r="M22" s="468">
        <v>496828</v>
      </c>
      <c r="N22" s="468">
        <v>517873</v>
      </c>
      <c r="O22" s="470">
        <f>SUM(C22:N22)</f>
        <v>5696368</v>
      </c>
    </row>
    <row r="23" spans="2:15" x14ac:dyDescent="0.2">
      <c r="B23" s="524" t="s">
        <v>65</v>
      </c>
      <c r="C23" s="468">
        <v>219577</v>
      </c>
      <c r="D23" s="468">
        <v>177565</v>
      </c>
      <c r="E23" s="468">
        <v>182043</v>
      </c>
      <c r="F23" s="468">
        <v>237079</v>
      </c>
      <c r="G23" s="468">
        <v>217922</v>
      </c>
      <c r="H23" s="468">
        <v>199789</v>
      </c>
      <c r="I23" s="468">
        <v>238421</v>
      </c>
      <c r="J23" s="468">
        <v>214022</v>
      </c>
      <c r="K23" s="468">
        <v>217706</v>
      </c>
      <c r="L23" s="468">
        <v>200141</v>
      </c>
      <c r="M23" s="468">
        <v>202636</v>
      </c>
      <c r="N23" s="468">
        <v>215586</v>
      </c>
      <c r="O23" s="470">
        <f>SUM(C23:N23)</f>
        <v>2522487</v>
      </c>
    </row>
    <row r="24" spans="2:15" x14ac:dyDescent="0.2">
      <c r="B24" s="524" t="s">
        <v>66</v>
      </c>
      <c r="C24" s="468">
        <v>171428</v>
      </c>
      <c r="D24" s="468">
        <v>168459</v>
      </c>
      <c r="E24" s="468">
        <v>161730</v>
      </c>
      <c r="F24" s="468">
        <v>192520</v>
      </c>
      <c r="G24" s="468">
        <v>201990</v>
      </c>
      <c r="H24" s="468">
        <v>174724</v>
      </c>
      <c r="I24" s="468">
        <v>187396</v>
      </c>
      <c r="J24" s="468">
        <v>222107</v>
      </c>
      <c r="K24" s="468">
        <v>170241</v>
      </c>
      <c r="L24" s="468">
        <v>228220</v>
      </c>
      <c r="M24" s="468">
        <v>198366</v>
      </c>
      <c r="N24" s="468">
        <v>209447</v>
      </c>
      <c r="O24" s="470">
        <f>SUM(C24:N24)</f>
        <v>2286628</v>
      </c>
    </row>
    <row r="25" spans="2:15" x14ac:dyDescent="0.2">
      <c r="B25" s="529" t="s">
        <v>67</v>
      </c>
      <c r="C25" s="468">
        <v>42560</v>
      </c>
      <c r="D25" s="468">
        <v>35446</v>
      </c>
      <c r="E25" s="468">
        <v>41746</v>
      </c>
      <c r="F25" s="468">
        <v>54222</v>
      </c>
      <c r="G25" s="468">
        <v>43734</v>
      </c>
      <c r="H25" s="468">
        <v>68343</v>
      </c>
      <c r="I25" s="468">
        <v>61772</v>
      </c>
      <c r="J25" s="468">
        <v>49177</v>
      </c>
      <c r="K25" s="468">
        <v>54904</v>
      </c>
      <c r="L25" s="468">
        <v>53388</v>
      </c>
      <c r="M25" s="468">
        <v>35496</v>
      </c>
      <c r="N25" s="468">
        <v>70617</v>
      </c>
      <c r="O25" s="470">
        <f>SUM(C25:N25)</f>
        <v>611405</v>
      </c>
    </row>
    <row r="26" spans="2:15" ht="15.75" x14ac:dyDescent="0.25">
      <c r="B26" s="534" t="s">
        <v>101</v>
      </c>
      <c r="C26" s="535"/>
      <c r="D26" s="535"/>
      <c r="E26" s="535"/>
      <c r="F26" s="315"/>
      <c r="G26" s="315"/>
      <c r="H26" s="315"/>
      <c r="I26" s="315"/>
      <c r="J26" s="315"/>
      <c r="K26" s="315"/>
      <c r="L26" s="315"/>
      <c r="M26" s="315"/>
      <c r="N26" s="315"/>
      <c r="O26" s="315"/>
    </row>
    <row r="27" spans="2:15" ht="15.75" x14ac:dyDescent="0.25">
      <c r="B27" s="534"/>
      <c r="C27" s="535"/>
      <c r="D27" s="535"/>
      <c r="E27" s="535"/>
      <c r="F27" s="315"/>
      <c r="G27" s="315"/>
      <c r="H27" s="315"/>
      <c r="I27" s="315"/>
      <c r="J27" s="315"/>
      <c r="K27" s="315"/>
      <c r="L27" s="315"/>
      <c r="M27" s="315"/>
      <c r="N27" s="315"/>
      <c r="O27" s="315"/>
    </row>
    <row r="28" spans="2:15" x14ac:dyDescent="0.2">
      <c r="B28" s="534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</row>
    <row r="29" spans="2:15" ht="15" x14ac:dyDescent="0.2">
      <c r="B29" s="681" t="s">
        <v>30</v>
      </c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O29" s="682"/>
    </row>
    <row r="30" spans="2:15" ht="15" x14ac:dyDescent="0.2">
      <c r="B30" s="681" t="s">
        <v>269</v>
      </c>
      <c r="C30" s="682"/>
      <c r="D30" s="682"/>
      <c r="E30" s="682"/>
      <c r="F30" s="682"/>
      <c r="G30" s="682"/>
      <c r="H30" s="682"/>
      <c r="I30" s="682"/>
      <c r="J30" s="682"/>
      <c r="K30" s="682"/>
      <c r="L30" s="682"/>
      <c r="M30" s="682"/>
      <c r="N30" s="682"/>
      <c r="O30" s="682"/>
    </row>
    <row r="31" spans="2:15" ht="15" x14ac:dyDescent="0.25">
      <c r="B31" s="688" t="s">
        <v>102</v>
      </c>
      <c r="C31" s="688"/>
      <c r="D31" s="688"/>
      <c r="E31" s="688"/>
      <c r="F31" s="688"/>
      <c r="G31" s="688"/>
      <c r="H31" s="688"/>
      <c r="I31" s="688"/>
      <c r="J31" s="688"/>
      <c r="K31" s="688"/>
      <c r="L31" s="688"/>
      <c r="M31" s="688"/>
      <c r="N31" s="688"/>
      <c r="O31" s="688"/>
    </row>
    <row r="32" spans="2:15" ht="15" x14ac:dyDescent="0.25">
      <c r="B32" s="523" t="s">
        <v>62</v>
      </c>
      <c r="C32" s="493" t="s">
        <v>213</v>
      </c>
      <c r="D32" s="493" t="s">
        <v>214</v>
      </c>
      <c r="E32" s="493" t="s">
        <v>215</v>
      </c>
      <c r="F32" s="493" t="s">
        <v>216</v>
      </c>
      <c r="G32" s="493" t="s">
        <v>217</v>
      </c>
      <c r="H32" s="493" t="s">
        <v>218</v>
      </c>
      <c r="I32" s="493" t="s">
        <v>219</v>
      </c>
      <c r="J32" s="493" t="s">
        <v>220</v>
      </c>
      <c r="K32" s="493" t="s">
        <v>221</v>
      </c>
      <c r="L32" s="493" t="s">
        <v>222</v>
      </c>
      <c r="M32" s="493" t="s">
        <v>223</v>
      </c>
      <c r="N32" s="493" t="s">
        <v>224</v>
      </c>
      <c r="O32" s="493" t="s">
        <v>40</v>
      </c>
    </row>
    <row r="33" spans="2:15" x14ac:dyDescent="0.2">
      <c r="B33" s="526" t="s">
        <v>99</v>
      </c>
      <c r="C33" s="525">
        <f t="shared" ref="C33:O33" si="2">+C34+C35+C36+C37+C38</f>
        <v>23874596</v>
      </c>
      <c r="D33" s="525">
        <f t="shared" si="2"/>
        <v>21019252</v>
      </c>
      <c r="E33" s="525">
        <f t="shared" si="2"/>
        <v>21170307</v>
      </c>
      <c r="F33" s="525">
        <f t="shared" si="2"/>
        <v>26449493</v>
      </c>
      <c r="G33" s="525">
        <f t="shared" si="2"/>
        <v>25917041.629999999</v>
      </c>
      <c r="H33" s="525">
        <f t="shared" si="2"/>
        <v>24992647.186000001</v>
      </c>
      <c r="I33" s="525">
        <f t="shared" si="2"/>
        <v>28206082</v>
      </c>
      <c r="J33" s="525">
        <f t="shared" si="2"/>
        <v>27645511</v>
      </c>
      <c r="K33" s="525">
        <f t="shared" si="2"/>
        <v>24850100</v>
      </c>
      <c r="L33" s="525">
        <f t="shared" si="2"/>
        <v>29084654</v>
      </c>
      <c r="M33" s="525">
        <f t="shared" si="2"/>
        <v>24575309</v>
      </c>
      <c r="N33" s="525">
        <f t="shared" si="2"/>
        <v>26702195</v>
      </c>
      <c r="O33" s="525">
        <f t="shared" si="2"/>
        <v>304487187.81599993</v>
      </c>
    </row>
    <row r="34" spans="2:15" x14ac:dyDescent="0.2">
      <c r="B34" s="524" t="s">
        <v>95</v>
      </c>
      <c r="C34" s="468">
        <v>13853435</v>
      </c>
      <c r="D34" s="468">
        <v>12310912</v>
      </c>
      <c r="E34" s="468">
        <v>11939105</v>
      </c>
      <c r="F34" s="468">
        <v>15274081</v>
      </c>
      <c r="G34" s="468">
        <v>14096390.982999999</v>
      </c>
      <c r="H34" s="468">
        <v>13636974.403000001</v>
      </c>
      <c r="I34" s="468">
        <v>15877250</v>
      </c>
      <c r="J34" s="468">
        <v>15962305</v>
      </c>
      <c r="K34" s="468">
        <v>14394599</v>
      </c>
      <c r="L34" s="468">
        <v>16835178</v>
      </c>
      <c r="M34" s="468">
        <v>14142709</v>
      </c>
      <c r="N34" s="468">
        <v>15215577</v>
      </c>
      <c r="O34" s="470">
        <f>SUM(C34:N34)</f>
        <v>173538516.38599998</v>
      </c>
    </row>
    <row r="35" spans="2:15" x14ac:dyDescent="0.2">
      <c r="B35" s="524" t="s">
        <v>81</v>
      </c>
      <c r="C35" s="468">
        <v>4892591</v>
      </c>
      <c r="D35" s="468">
        <v>4056185</v>
      </c>
      <c r="E35" s="468">
        <v>4515422</v>
      </c>
      <c r="F35" s="468">
        <v>5188903</v>
      </c>
      <c r="G35" s="468">
        <v>6126639.2549999999</v>
      </c>
      <c r="H35" s="468">
        <v>5838622.2740000002</v>
      </c>
      <c r="I35" s="468">
        <v>6198573</v>
      </c>
      <c r="J35" s="468">
        <v>5552623</v>
      </c>
      <c r="K35" s="468">
        <v>4857024</v>
      </c>
      <c r="L35" s="468">
        <v>6077090</v>
      </c>
      <c r="M35" s="468">
        <v>5320446</v>
      </c>
      <c r="N35" s="468">
        <v>5498431</v>
      </c>
      <c r="O35" s="470">
        <f>SUM(C35:N35)</f>
        <v>64122549.528999999</v>
      </c>
    </row>
    <row r="36" spans="2:15" x14ac:dyDescent="0.2">
      <c r="B36" s="524" t="s">
        <v>82</v>
      </c>
      <c r="C36" s="468">
        <v>2492041</v>
      </c>
      <c r="D36" s="468">
        <v>2045162</v>
      </c>
      <c r="E36" s="468">
        <v>2186440</v>
      </c>
      <c r="F36" s="468">
        <v>2892525</v>
      </c>
      <c r="G36" s="468">
        <v>2604722.9309999999</v>
      </c>
      <c r="H36" s="468">
        <v>2374736.4339999999</v>
      </c>
      <c r="I36" s="468">
        <v>2916603</v>
      </c>
      <c r="J36" s="468">
        <v>2600724</v>
      </c>
      <c r="K36" s="468">
        <v>2712253</v>
      </c>
      <c r="L36" s="468">
        <v>2496390</v>
      </c>
      <c r="M36" s="468">
        <v>2512485</v>
      </c>
      <c r="N36" s="468">
        <v>2701905</v>
      </c>
      <c r="O36" s="470">
        <f>SUM(C36:N36)</f>
        <v>30535987.365000002</v>
      </c>
    </row>
    <row r="37" spans="2:15" x14ac:dyDescent="0.2">
      <c r="B37" s="524" t="s">
        <v>96</v>
      </c>
      <c r="C37" s="468">
        <v>2172249</v>
      </c>
      <c r="D37" s="468">
        <v>2225164</v>
      </c>
      <c r="E37" s="468">
        <v>2068781</v>
      </c>
      <c r="F37" s="468">
        <v>2489036</v>
      </c>
      <c r="G37" s="468">
        <v>2605694.6860000002</v>
      </c>
      <c r="H37" s="468">
        <v>2386484.969</v>
      </c>
      <c r="I37" s="468">
        <v>2504595</v>
      </c>
      <c r="J37" s="468">
        <v>2962677</v>
      </c>
      <c r="K37" s="468">
        <v>2256251</v>
      </c>
      <c r="L37" s="468">
        <v>3065112</v>
      </c>
      <c r="M37" s="468">
        <v>2183638</v>
      </c>
      <c r="N37" s="468">
        <v>2468622</v>
      </c>
      <c r="O37" s="470">
        <f>SUM(C37:N37)</f>
        <v>29388304.655000001</v>
      </c>
    </row>
    <row r="38" spans="2:15" x14ac:dyDescent="0.2">
      <c r="B38" s="529" t="s">
        <v>100</v>
      </c>
      <c r="C38" s="468">
        <v>464280</v>
      </c>
      <c r="D38" s="468">
        <v>381829</v>
      </c>
      <c r="E38" s="468">
        <v>460559</v>
      </c>
      <c r="F38" s="468">
        <v>604948</v>
      </c>
      <c r="G38" s="468">
        <v>483593.77500000002</v>
      </c>
      <c r="H38" s="468">
        <v>755829.10600000003</v>
      </c>
      <c r="I38" s="468">
        <v>709061</v>
      </c>
      <c r="J38" s="468">
        <v>567182</v>
      </c>
      <c r="K38" s="468">
        <v>629973</v>
      </c>
      <c r="L38" s="468">
        <v>610884</v>
      </c>
      <c r="M38" s="468">
        <v>416031</v>
      </c>
      <c r="N38" s="468">
        <v>817660</v>
      </c>
      <c r="O38" s="470">
        <f>SUM(C38:N38)</f>
        <v>6901829.8810000001</v>
      </c>
    </row>
    <row r="39" spans="2:15" ht="15.75" x14ac:dyDescent="0.25">
      <c r="B39" s="534" t="s">
        <v>101</v>
      </c>
      <c r="C39" s="535"/>
      <c r="D39" s="535"/>
      <c r="E39" s="535"/>
      <c r="F39" s="315"/>
      <c r="G39" s="315"/>
      <c r="H39" s="315"/>
      <c r="I39" s="315"/>
      <c r="J39" s="315"/>
      <c r="K39" s="315"/>
      <c r="L39" s="315"/>
      <c r="M39" s="315"/>
      <c r="N39" s="315"/>
      <c r="O39" s="315"/>
    </row>
    <row r="40" spans="2:15" x14ac:dyDescent="0.2">
      <c r="B40" s="534" t="s">
        <v>103</v>
      </c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</row>
    <row r="41" spans="2:15" x14ac:dyDescent="0.2"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</row>
    <row r="42" spans="2:15" x14ac:dyDescent="0.2">
      <c r="O42" s="178" t="s">
        <v>9</v>
      </c>
    </row>
  </sheetData>
  <mergeCells count="7">
    <mergeCell ref="B16:O16"/>
    <mergeCell ref="B31:O31"/>
    <mergeCell ref="B2:O2"/>
    <mergeCell ref="B3:O3"/>
    <mergeCell ref="B17:O17"/>
    <mergeCell ref="B29:O29"/>
    <mergeCell ref="B30:O30"/>
  </mergeCells>
  <phoneticPr fontId="0" type="noConversion"/>
  <hyperlinks>
    <hyperlink ref="O42" location="INDICE!C3" display="Volver al Indice"/>
    <hyperlink ref="B4" location="INDICE!C3" display="Volver al Indice"/>
    <hyperlink ref="B5" location="INDICE!C3" display="Volver al Indice"/>
    <hyperlink ref="B19" location="INDICE!C3" display="Volver al Indice"/>
    <hyperlink ref="B32" location="INDICE!C3" display="Volver al Indice"/>
  </hyperlinks>
  <printOptions horizontalCentered="1"/>
  <pageMargins left="0.19685039370078741" right="0.19685039370078741" top="0.74803149606299213" bottom="0.98425196850393704" header="0" footer="0"/>
  <pageSetup scale="8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Normal="100" workbookViewId="0">
      <selection activeCell="B4" sqref="B4"/>
    </sheetView>
  </sheetViews>
  <sheetFormatPr baseColWidth="10" defaultColWidth="4.5703125" defaultRowHeight="12.75" x14ac:dyDescent="0.2"/>
  <cols>
    <col min="1" max="1" width="4.85546875" style="7" customWidth="1"/>
    <col min="2" max="2" width="40" style="6" bestFit="1" customWidth="1"/>
    <col min="3" max="3" width="8.140625" style="7" bestFit="1" customWidth="1"/>
    <col min="4" max="10" width="8.140625" style="8" bestFit="1" customWidth="1"/>
    <col min="11" max="11" width="11.42578125" style="8" bestFit="1" customWidth="1"/>
    <col min="12" max="12" width="8.28515625" style="8" bestFit="1" customWidth="1"/>
    <col min="13" max="13" width="11" style="8" bestFit="1" customWidth="1"/>
    <col min="14" max="14" width="10.140625" style="8" bestFit="1" customWidth="1"/>
    <col min="15" max="15" width="9.28515625" style="8" bestFit="1" customWidth="1"/>
    <col min="16" max="16" width="6.42578125" style="7" customWidth="1"/>
    <col min="17" max="16384" width="4.5703125" style="7"/>
  </cols>
  <sheetData>
    <row r="1" spans="2:18" ht="24" customHeight="1" x14ac:dyDescent="0.2"/>
    <row r="2" spans="2:18" ht="15.75" customHeight="1" x14ac:dyDescent="0.2">
      <c r="B2" s="689" t="s">
        <v>622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</row>
    <row r="3" spans="2:18" ht="15.75" customHeight="1" x14ac:dyDescent="0.2">
      <c r="B3" s="690" t="s">
        <v>268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</row>
    <row r="4" spans="2:18" x14ac:dyDescent="0.2">
      <c r="B4" s="537" t="s">
        <v>9</v>
      </c>
      <c r="C4" s="538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</row>
    <row r="5" spans="2:18" ht="15" x14ac:dyDescent="0.2">
      <c r="B5" s="543"/>
      <c r="C5" s="544" t="s">
        <v>0</v>
      </c>
      <c r="D5" s="544" t="s">
        <v>1</v>
      </c>
      <c r="E5" s="544" t="s">
        <v>2</v>
      </c>
      <c r="F5" s="544" t="s">
        <v>3</v>
      </c>
      <c r="G5" s="544" t="s">
        <v>4</v>
      </c>
      <c r="H5" s="544" t="s">
        <v>10</v>
      </c>
      <c r="I5" s="544" t="s">
        <v>5</v>
      </c>
      <c r="J5" s="544" t="s">
        <v>6</v>
      </c>
      <c r="K5" s="544" t="s">
        <v>7</v>
      </c>
      <c r="L5" s="544" t="s">
        <v>8</v>
      </c>
      <c r="M5" s="544" t="s">
        <v>11</v>
      </c>
      <c r="N5" s="544" t="s">
        <v>12</v>
      </c>
      <c r="O5" s="545" t="s">
        <v>40</v>
      </c>
      <c r="P5" s="14"/>
      <c r="Q5" s="14"/>
      <c r="R5" s="14"/>
    </row>
    <row r="6" spans="2:18" x14ac:dyDescent="0.2">
      <c r="B6" s="540" t="s">
        <v>651</v>
      </c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2"/>
      <c r="Q6" s="18"/>
      <c r="R6" s="14"/>
    </row>
    <row r="7" spans="2:18" x14ac:dyDescent="0.2">
      <c r="B7" s="19" t="s">
        <v>652</v>
      </c>
      <c r="C7" s="20">
        <v>2081</v>
      </c>
      <c r="D7" s="20">
        <v>1675</v>
      </c>
      <c r="E7" s="20">
        <v>1875</v>
      </c>
      <c r="F7" s="20">
        <v>2070</v>
      </c>
      <c r="G7" s="20">
        <v>1366</v>
      </c>
      <c r="H7" s="20">
        <v>1614</v>
      </c>
      <c r="I7" s="20">
        <v>1715</v>
      </c>
      <c r="J7" s="20">
        <v>1997</v>
      </c>
      <c r="K7" s="20">
        <v>1693</v>
      </c>
      <c r="L7" s="20">
        <v>2041</v>
      </c>
      <c r="M7" s="20">
        <v>1842</v>
      </c>
      <c r="N7" s="20">
        <v>1810</v>
      </c>
      <c r="O7" s="21">
        <f>SUM(C7:N7)</f>
        <v>21779</v>
      </c>
      <c r="Q7" s="22"/>
      <c r="R7" s="14"/>
    </row>
    <row r="8" spans="2:18" x14ac:dyDescent="0.2">
      <c r="B8" s="19" t="s">
        <v>84</v>
      </c>
      <c r="C8" s="20">
        <v>2348</v>
      </c>
      <c r="D8" s="20">
        <v>1966</v>
      </c>
      <c r="E8" s="20">
        <v>2077</v>
      </c>
      <c r="F8" s="20">
        <v>2331</v>
      </c>
      <c r="G8" s="20">
        <v>2242</v>
      </c>
      <c r="H8" s="20">
        <v>2090</v>
      </c>
      <c r="I8" s="20">
        <v>2302</v>
      </c>
      <c r="J8" s="20">
        <v>2298</v>
      </c>
      <c r="K8" s="20">
        <v>2089</v>
      </c>
      <c r="L8" s="20">
        <v>2490</v>
      </c>
      <c r="M8" s="20">
        <v>2101</v>
      </c>
      <c r="N8" s="20">
        <v>2275</v>
      </c>
      <c r="O8" s="21">
        <f>SUM(C8:N8)</f>
        <v>26609</v>
      </c>
      <c r="Q8" s="22"/>
      <c r="R8" s="14"/>
    </row>
    <row r="9" spans="2:18" x14ac:dyDescent="0.2">
      <c r="B9" s="23" t="s">
        <v>653</v>
      </c>
      <c r="C9" s="24">
        <v>4312</v>
      </c>
      <c r="D9" s="24">
        <v>3650</v>
      </c>
      <c r="E9" s="24">
        <v>3510</v>
      </c>
      <c r="F9" s="24">
        <v>3972</v>
      </c>
      <c r="G9" s="24">
        <v>3897</v>
      </c>
      <c r="H9" s="24">
        <v>3712</v>
      </c>
      <c r="I9" s="24">
        <v>3955</v>
      </c>
      <c r="J9" s="24">
        <v>3950</v>
      </c>
      <c r="K9" s="24">
        <v>3508</v>
      </c>
      <c r="L9" s="24">
        <v>4600</v>
      </c>
      <c r="M9" s="24">
        <v>3682</v>
      </c>
      <c r="N9" s="24">
        <v>3971</v>
      </c>
      <c r="O9" s="25">
        <f>SUM(C9:N9)</f>
        <v>46719</v>
      </c>
      <c r="Q9" s="22"/>
      <c r="R9" s="14"/>
    </row>
    <row r="10" spans="2:18" x14ac:dyDescent="0.2">
      <c r="B10" s="26" t="s">
        <v>40</v>
      </c>
      <c r="C10" s="27">
        <f>SUM(C7:C9)</f>
        <v>8741</v>
      </c>
      <c r="D10" s="27">
        <f>SUM(D7:D9)</f>
        <v>7291</v>
      </c>
      <c r="E10" s="27">
        <f>SUM(E7:E9)</f>
        <v>7462</v>
      </c>
      <c r="F10" s="27">
        <f>SUM(F7:F9)</f>
        <v>8373</v>
      </c>
      <c r="G10" s="27">
        <f>SUM(G7:G9)</f>
        <v>7505</v>
      </c>
      <c r="H10" s="27">
        <f t="shared" ref="H10:M10" si="0">SUM(H7:H9)</f>
        <v>7416</v>
      </c>
      <c r="I10" s="27">
        <f t="shared" si="0"/>
        <v>7972</v>
      </c>
      <c r="J10" s="27">
        <f t="shared" si="0"/>
        <v>8245</v>
      </c>
      <c r="K10" s="27">
        <f>SUM(K7:K9)</f>
        <v>7290</v>
      </c>
      <c r="L10" s="27">
        <f>SUM(L7:L9)</f>
        <v>9131</v>
      </c>
      <c r="M10" s="27">
        <f t="shared" si="0"/>
        <v>7625</v>
      </c>
      <c r="N10" s="27">
        <f>SUM(N7:N9)</f>
        <v>8056</v>
      </c>
      <c r="O10" s="28">
        <f>SUM(O7:O9)</f>
        <v>95107</v>
      </c>
      <c r="Q10" s="18"/>
      <c r="R10" s="14"/>
    </row>
    <row r="11" spans="2:18" x14ac:dyDescent="0.2">
      <c r="B11" s="29" t="s">
        <v>654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Q11" s="18"/>
      <c r="R11" s="14"/>
    </row>
    <row r="12" spans="2:18" x14ac:dyDescent="0.2">
      <c r="B12" s="19" t="s">
        <v>652</v>
      </c>
      <c r="C12" s="20">
        <v>2104</v>
      </c>
      <c r="D12" s="20">
        <v>1575</v>
      </c>
      <c r="E12" s="20">
        <v>1991</v>
      </c>
      <c r="F12" s="20">
        <v>2241</v>
      </c>
      <c r="G12" s="20">
        <v>1348</v>
      </c>
      <c r="H12" s="20">
        <v>1610</v>
      </c>
      <c r="I12" s="20">
        <v>1931</v>
      </c>
      <c r="J12" s="20">
        <v>2038</v>
      </c>
      <c r="K12" s="20">
        <v>1582</v>
      </c>
      <c r="L12" s="20">
        <v>1795</v>
      </c>
      <c r="M12" s="20">
        <v>2103</v>
      </c>
      <c r="N12" s="20">
        <v>1955</v>
      </c>
      <c r="O12" s="21">
        <f>SUM(C12:N12)</f>
        <v>22273</v>
      </c>
      <c r="Q12" s="22"/>
      <c r="R12" s="14"/>
    </row>
    <row r="13" spans="2:18" x14ac:dyDescent="0.2">
      <c r="B13" s="19" t="s">
        <v>84</v>
      </c>
      <c r="C13" s="20">
        <v>2130</v>
      </c>
      <c r="D13" s="20">
        <v>2291</v>
      </c>
      <c r="E13" s="20">
        <v>2041</v>
      </c>
      <c r="F13" s="20">
        <v>2495</v>
      </c>
      <c r="G13" s="20">
        <v>2258</v>
      </c>
      <c r="H13" s="20">
        <v>2116</v>
      </c>
      <c r="I13" s="20">
        <v>2395</v>
      </c>
      <c r="J13" s="20">
        <v>2184</v>
      </c>
      <c r="K13" s="20">
        <v>1816</v>
      </c>
      <c r="L13" s="20">
        <v>2690</v>
      </c>
      <c r="M13" s="20">
        <v>2377</v>
      </c>
      <c r="N13" s="20">
        <v>2277</v>
      </c>
      <c r="O13" s="21">
        <f>SUM(C13:N13)</f>
        <v>27070</v>
      </c>
      <c r="Q13" s="22"/>
      <c r="R13" s="14"/>
    </row>
    <row r="14" spans="2:18" x14ac:dyDescent="0.2">
      <c r="B14" s="23" t="s">
        <v>653</v>
      </c>
      <c r="C14" s="24">
        <v>4362</v>
      </c>
      <c r="D14" s="24">
        <v>3680</v>
      </c>
      <c r="E14" s="24">
        <v>3507</v>
      </c>
      <c r="F14" s="24">
        <v>3962</v>
      </c>
      <c r="G14" s="24">
        <v>4096</v>
      </c>
      <c r="H14" s="24">
        <v>3712</v>
      </c>
      <c r="I14" s="24">
        <v>3980</v>
      </c>
      <c r="J14" s="24">
        <v>3999</v>
      </c>
      <c r="K14" s="24">
        <v>3387</v>
      </c>
      <c r="L14" s="24">
        <v>4173</v>
      </c>
      <c r="M14" s="24">
        <v>4394</v>
      </c>
      <c r="N14" s="24">
        <v>4190</v>
      </c>
      <c r="O14" s="25">
        <f>SUM(C14:N14)</f>
        <v>47442</v>
      </c>
      <c r="Q14" s="22"/>
      <c r="R14" s="14"/>
    </row>
    <row r="15" spans="2:18" x14ac:dyDescent="0.2">
      <c r="B15" s="26" t="s">
        <v>40</v>
      </c>
      <c r="C15" s="27">
        <f t="shared" ref="C15:O15" si="1">SUM(C12:C14)</f>
        <v>8596</v>
      </c>
      <c r="D15" s="27">
        <f t="shared" si="1"/>
        <v>7546</v>
      </c>
      <c r="E15" s="27">
        <f t="shared" si="1"/>
        <v>7539</v>
      </c>
      <c r="F15" s="27">
        <f t="shared" si="1"/>
        <v>8698</v>
      </c>
      <c r="G15" s="27">
        <f t="shared" si="1"/>
        <v>7702</v>
      </c>
      <c r="H15" s="27">
        <f t="shared" si="1"/>
        <v>7438</v>
      </c>
      <c r="I15" s="27">
        <f t="shared" si="1"/>
        <v>8306</v>
      </c>
      <c r="J15" s="27">
        <f t="shared" si="1"/>
        <v>8221</v>
      </c>
      <c r="K15" s="27">
        <f>SUM(K12:K14)</f>
        <v>6785</v>
      </c>
      <c r="L15" s="27">
        <f>SUM(L12:L14)</f>
        <v>8658</v>
      </c>
      <c r="M15" s="27">
        <f t="shared" si="1"/>
        <v>8874</v>
      </c>
      <c r="N15" s="27">
        <f t="shared" si="1"/>
        <v>8422</v>
      </c>
      <c r="O15" s="28">
        <f t="shared" si="1"/>
        <v>96785</v>
      </c>
      <c r="Q15" s="18"/>
      <c r="R15" s="14"/>
    </row>
    <row r="16" spans="2:18" x14ac:dyDescent="0.2">
      <c r="B16" s="29" t="s">
        <v>655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Q16" s="18"/>
      <c r="R16" s="14"/>
    </row>
    <row r="17" spans="2:18" x14ac:dyDescent="0.2">
      <c r="B17" s="19" t="s">
        <v>652</v>
      </c>
      <c r="C17" s="20">
        <v>1687</v>
      </c>
      <c r="D17" s="20">
        <v>1421</v>
      </c>
      <c r="E17" s="20">
        <v>449</v>
      </c>
      <c r="F17" s="20">
        <v>5700</v>
      </c>
      <c r="G17" s="20">
        <v>868</v>
      </c>
      <c r="H17" s="20">
        <v>2487</v>
      </c>
      <c r="I17" s="20">
        <v>2457</v>
      </c>
      <c r="J17" s="20">
        <v>2022</v>
      </c>
      <c r="K17" s="20">
        <v>2358</v>
      </c>
      <c r="L17" s="20">
        <v>1545</v>
      </c>
      <c r="M17" s="20">
        <v>1701</v>
      </c>
      <c r="N17" s="20">
        <v>1640</v>
      </c>
      <c r="O17" s="21">
        <f>SUM(C17:N17)</f>
        <v>24335</v>
      </c>
      <c r="Q17" s="22"/>
      <c r="R17" s="14"/>
    </row>
    <row r="18" spans="2:18" x14ac:dyDescent="0.2">
      <c r="B18" s="19" t="s">
        <v>84</v>
      </c>
      <c r="C18" s="20">
        <v>2152</v>
      </c>
      <c r="D18" s="20">
        <v>1659</v>
      </c>
      <c r="E18" s="20">
        <v>1956</v>
      </c>
      <c r="F18" s="20">
        <v>2536</v>
      </c>
      <c r="G18" s="20">
        <v>2089</v>
      </c>
      <c r="H18" s="20">
        <v>2082</v>
      </c>
      <c r="I18" s="20">
        <v>2222</v>
      </c>
      <c r="J18" s="20">
        <v>2029</v>
      </c>
      <c r="K18" s="20">
        <v>2048</v>
      </c>
      <c r="L18" s="20">
        <v>2177</v>
      </c>
      <c r="M18" s="20">
        <v>2063</v>
      </c>
      <c r="N18" s="20">
        <v>2289</v>
      </c>
      <c r="O18" s="21">
        <f>SUM(C18:N18)</f>
        <v>25302</v>
      </c>
      <c r="Q18" s="22"/>
      <c r="R18" s="14"/>
    </row>
    <row r="19" spans="2:18" x14ac:dyDescent="0.2">
      <c r="B19" s="23" t="s">
        <v>653</v>
      </c>
      <c r="C19" s="24">
        <v>4029</v>
      </c>
      <c r="D19" s="24">
        <v>3435</v>
      </c>
      <c r="E19" s="24">
        <v>3523</v>
      </c>
      <c r="F19" s="24">
        <v>3805</v>
      </c>
      <c r="G19" s="24">
        <v>4696</v>
      </c>
      <c r="H19" s="24">
        <v>3236</v>
      </c>
      <c r="I19" s="24">
        <v>4013</v>
      </c>
      <c r="J19" s="24">
        <v>3991</v>
      </c>
      <c r="K19" s="24">
        <v>3185</v>
      </c>
      <c r="L19" s="24">
        <v>4533</v>
      </c>
      <c r="M19" s="24">
        <v>3623</v>
      </c>
      <c r="N19" s="24">
        <v>4258</v>
      </c>
      <c r="O19" s="25">
        <f>SUM(C19:N19)</f>
        <v>46327</v>
      </c>
      <c r="Q19" s="22"/>
      <c r="R19" s="14"/>
    </row>
    <row r="20" spans="2:18" x14ac:dyDescent="0.2">
      <c r="B20" s="26" t="s">
        <v>40</v>
      </c>
      <c r="C20" s="27">
        <f t="shared" ref="C20:O20" si="2">SUM(C17:C19)</f>
        <v>7868</v>
      </c>
      <c r="D20" s="27">
        <f t="shared" si="2"/>
        <v>6515</v>
      </c>
      <c r="E20" s="27">
        <f t="shared" si="2"/>
        <v>5928</v>
      </c>
      <c r="F20" s="27">
        <f t="shared" si="2"/>
        <v>12041</v>
      </c>
      <c r="G20" s="27">
        <f t="shared" si="2"/>
        <v>7653</v>
      </c>
      <c r="H20" s="27">
        <f t="shared" si="2"/>
        <v>7805</v>
      </c>
      <c r="I20" s="27">
        <f t="shared" si="2"/>
        <v>8692</v>
      </c>
      <c r="J20" s="27">
        <f t="shared" si="2"/>
        <v>8042</v>
      </c>
      <c r="K20" s="27">
        <f>SUM(K17:K19)</f>
        <v>7591</v>
      </c>
      <c r="L20" s="27">
        <f>SUM(L17:L19)</f>
        <v>8255</v>
      </c>
      <c r="M20" s="27">
        <f t="shared" si="2"/>
        <v>7387</v>
      </c>
      <c r="N20" s="27">
        <f t="shared" si="2"/>
        <v>8187</v>
      </c>
      <c r="O20" s="28">
        <f t="shared" si="2"/>
        <v>95964</v>
      </c>
      <c r="Q20" s="18"/>
      <c r="R20" s="14"/>
    </row>
    <row r="21" spans="2:18" x14ac:dyDescent="0.2">
      <c r="B21" s="29" t="s">
        <v>656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  <c r="Q21" s="18"/>
      <c r="R21" s="14"/>
    </row>
    <row r="22" spans="2:18" x14ac:dyDescent="0.2">
      <c r="B22" s="23" t="s">
        <v>652</v>
      </c>
      <c r="C22" s="24">
        <v>0</v>
      </c>
      <c r="D22" s="24">
        <v>0</v>
      </c>
      <c r="E22" s="24">
        <v>0</v>
      </c>
      <c r="F22" s="24">
        <v>0</v>
      </c>
      <c r="G22" s="24">
        <v>76</v>
      </c>
      <c r="H22" s="24">
        <v>20</v>
      </c>
      <c r="I22" s="34">
        <v>24</v>
      </c>
      <c r="J22" s="34">
        <v>36</v>
      </c>
      <c r="K22" s="34">
        <v>36</v>
      </c>
      <c r="L22" s="34">
        <v>22</v>
      </c>
      <c r="M22" s="34">
        <v>18</v>
      </c>
      <c r="N22" s="34">
        <v>25</v>
      </c>
      <c r="O22" s="35">
        <f>SUM(C22:N22)</f>
        <v>257</v>
      </c>
      <c r="Q22" s="22"/>
      <c r="R22" s="14"/>
    </row>
    <row r="23" spans="2:18" x14ac:dyDescent="0.2">
      <c r="B23" s="26" t="s">
        <v>40</v>
      </c>
      <c r="C23" s="27">
        <f>+C22</f>
        <v>0</v>
      </c>
      <c r="D23" s="27">
        <f t="shared" ref="D23:N23" si="3">+D22</f>
        <v>0</v>
      </c>
      <c r="E23" s="27">
        <f t="shared" si="3"/>
        <v>0</v>
      </c>
      <c r="F23" s="27">
        <f t="shared" si="3"/>
        <v>0</v>
      </c>
      <c r="G23" s="27">
        <f t="shared" si="3"/>
        <v>76</v>
      </c>
      <c r="H23" s="27">
        <f t="shared" si="3"/>
        <v>20</v>
      </c>
      <c r="I23" s="27">
        <f t="shared" si="3"/>
        <v>24</v>
      </c>
      <c r="J23" s="27">
        <f t="shared" si="3"/>
        <v>36</v>
      </c>
      <c r="K23" s="27">
        <f t="shared" si="3"/>
        <v>36</v>
      </c>
      <c r="L23" s="27">
        <f t="shared" si="3"/>
        <v>22</v>
      </c>
      <c r="M23" s="27">
        <f t="shared" si="3"/>
        <v>18</v>
      </c>
      <c r="N23" s="27">
        <f t="shared" si="3"/>
        <v>25</v>
      </c>
      <c r="O23" s="28">
        <f t="shared" ref="O23" si="4">SUM(C23:N23)</f>
        <v>257</v>
      </c>
      <c r="Q23" s="18"/>
      <c r="R23" s="14"/>
    </row>
    <row r="24" spans="2:18" x14ac:dyDescent="0.2">
      <c r="B24" s="29" t="s">
        <v>657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Q24" s="18"/>
      <c r="R24" s="14"/>
    </row>
    <row r="25" spans="2:18" x14ac:dyDescent="0.2">
      <c r="B25" s="19" t="s">
        <v>652</v>
      </c>
      <c r="C25" s="20">
        <v>1670</v>
      </c>
      <c r="D25" s="20">
        <v>1258</v>
      </c>
      <c r="E25" s="20">
        <v>1326</v>
      </c>
      <c r="F25" s="20">
        <v>1609</v>
      </c>
      <c r="G25" s="20">
        <v>672</v>
      </c>
      <c r="H25" s="20">
        <v>1660</v>
      </c>
      <c r="I25" s="20">
        <v>1878</v>
      </c>
      <c r="J25" s="20">
        <v>2667</v>
      </c>
      <c r="K25" s="20">
        <v>1951</v>
      </c>
      <c r="L25" s="20">
        <v>1857</v>
      </c>
      <c r="M25" s="20">
        <v>2069</v>
      </c>
      <c r="N25" s="20">
        <v>1826</v>
      </c>
      <c r="O25" s="21">
        <f>SUM(C25:N25)</f>
        <v>20443</v>
      </c>
      <c r="Q25" s="22"/>
      <c r="R25" s="14"/>
    </row>
    <row r="26" spans="2:18" x14ac:dyDescent="0.2">
      <c r="B26" s="19" t="s">
        <v>84</v>
      </c>
      <c r="C26" s="20">
        <v>2428</v>
      </c>
      <c r="D26" s="20">
        <v>1985</v>
      </c>
      <c r="E26" s="20">
        <v>1842</v>
      </c>
      <c r="F26" s="20">
        <v>2960</v>
      </c>
      <c r="G26" s="20">
        <v>2933</v>
      </c>
      <c r="H26" s="20">
        <v>3049</v>
      </c>
      <c r="I26" s="20">
        <v>3832</v>
      </c>
      <c r="J26" s="20">
        <v>3537</v>
      </c>
      <c r="K26" s="20">
        <v>3569</v>
      </c>
      <c r="L26" s="20">
        <v>3702</v>
      </c>
      <c r="M26" s="20">
        <v>3247</v>
      </c>
      <c r="N26" s="20">
        <v>3401</v>
      </c>
      <c r="O26" s="21">
        <f>SUM(C26:N26)</f>
        <v>36485</v>
      </c>
      <c r="Q26" s="22"/>
      <c r="R26" s="14"/>
    </row>
    <row r="27" spans="2:18" x14ac:dyDescent="0.2">
      <c r="B27" s="23" t="s">
        <v>653</v>
      </c>
      <c r="C27" s="24">
        <v>3421</v>
      </c>
      <c r="D27" s="24">
        <v>2707</v>
      </c>
      <c r="E27" s="24">
        <v>2245</v>
      </c>
      <c r="F27" s="24">
        <v>3330</v>
      </c>
      <c r="G27" s="24">
        <v>4266</v>
      </c>
      <c r="H27" s="24">
        <v>4395</v>
      </c>
      <c r="I27" s="24">
        <v>4785</v>
      </c>
      <c r="J27" s="24">
        <v>4545</v>
      </c>
      <c r="K27" s="24">
        <v>4152</v>
      </c>
      <c r="L27" s="24">
        <v>5281</v>
      </c>
      <c r="M27" s="24">
        <v>4132</v>
      </c>
      <c r="N27" s="24">
        <v>4402</v>
      </c>
      <c r="O27" s="25">
        <f>SUM(C27:N27)</f>
        <v>47661</v>
      </c>
      <c r="Q27" s="22"/>
      <c r="R27" s="14"/>
    </row>
    <row r="28" spans="2:18" x14ac:dyDescent="0.2">
      <c r="B28" s="26" t="s">
        <v>40</v>
      </c>
      <c r="C28" s="27">
        <f t="shared" ref="C28:M28" si="5">SUM(C25:C27)</f>
        <v>7519</v>
      </c>
      <c r="D28" s="27">
        <f t="shared" si="5"/>
        <v>5950</v>
      </c>
      <c r="E28" s="27">
        <f t="shared" si="5"/>
        <v>5413</v>
      </c>
      <c r="F28" s="27">
        <f t="shared" si="5"/>
        <v>7899</v>
      </c>
      <c r="G28" s="27">
        <f t="shared" si="5"/>
        <v>7871</v>
      </c>
      <c r="H28" s="27">
        <f t="shared" si="5"/>
        <v>9104</v>
      </c>
      <c r="I28" s="27">
        <f t="shared" si="5"/>
        <v>10495</v>
      </c>
      <c r="J28" s="27">
        <f t="shared" si="5"/>
        <v>10749</v>
      </c>
      <c r="K28" s="27">
        <f>SUM(K25:K27)</f>
        <v>9672</v>
      </c>
      <c r="L28" s="27">
        <f>SUM(L25:L27)</f>
        <v>10840</v>
      </c>
      <c r="M28" s="27">
        <f t="shared" si="5"/>
        <v>9448</v>
      </c>
      <c r="N28" s="27">
        <f>SUM(N25:N27)</f>
        <v>9629</v>
      </c>
      <c r="O28" s="28">
        <f>SUM(O25:O27)</f>
        <v>104589</v>
      </c>
      <c r="Q28" s="18"/>
      <c r="R28" s="14"/>
    </row>
    <row r="29" spans="2:18" x14ac:dyDescent="0.2">
      <c r="B29" s="29" t="s">
        <v>85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Q29" s="18"/>
      <c r="R29" s="14"/>
    </row>
    <row r="30" spans="2:18" x14ac:dyDescent="0.2">
      <c r="B30" s="19" t="s">
        <v>652</v>
      </c>
      <c r="C30" s="36">
        <f>+C25+C17+C12+C7+C22</f>
        <v>7542</v>
      </c>
      <c r="D30" s="36">
        <f t="shared" ref="D30:O30" si="6">+D25+D17+D12+D7+D22</f>
        <v>5929</v>
      </c>
      <c r="E30" s="36">
        <f t="shared" si="6"/>
        <v>5641</v>
      </c>
      <c r="F30" s="36">
        <f t="shared" si="6"/>
        <v>11620</v>
      </c>
      <c r="G30" s="36">
        <f t="shared" si="6"/>
        <v>4330</v>
      </c>
      <c r="H30" s="36">
        <f t="shared" si="6"/>
        <v>7391</v>
      </c>
      <c r="I30" s="36">
        <f t="shared" si="6"/>
        <v>8005</v>
      </c>
      <c r="J30" s="36">
        <f t="shared" si="6"/>
        <v>8760</v>
      </c>
      <c r="K30" s="36">
        <f t="shared" si="6"/>
        <v>7620</v>
      </c>
      <c r="L30" s="36">
        <f t="shared" si="6"/>
        <v>7260</v>
      </c>
      <c r="M30" s="36">
        <f t="shared" si="6"/>
        <v>7733</v>
      </c>
      <c r="N30" s="36">
        <f t="shared" si="6"/>
        <v>7256</v>
      </c>
      <c r="O30" s="37">
        <f t="shared" si="6"/>
        <v>89087</v>
      </c>
      <c r="Q30" s="18"/>
      <c r="R30" s="14"/>
    </row>
    <row r="31" spans="2:18" x14ac:dyDescent="0.2">
      <c r="B31" s="19" t="s">
        <v>84</v>
      </c>
      <c r="C31" s="36">
        <f>+C26+C18+C13+C8</f>
        <v>9058</v>
      </c>
      <c r="D31" s="36">
        <f t="shared" ref="D31:N32" si="7">+D26+D18+D13+D8</f>
        <v>7901</v>
      </c>
      <c r="E31" s="36">
        <f t="shared" si="7"/>
        <v>7916</v>
      </c>
      <c r="F31" s="36">
        <f t="shared" si="7"/>
        <v>10322</v>
      </c>
      <c r="G31" s="36">
        <f t="shared" si="7"/>
        <v>9522</v>
      </c>
      <c r="H31" s="36">
        <f t="shared" si="7"/>
        <v>9337</v>
      </c>
      <c r="I31" s="36">
        <f t="shared" si="7"/>
        <v>10751</v>
      </c>
      <c r="J31" s="36">
        <f t="shared" si="7"/>
        <v>10048</v>
      </c>
      <c r="K31" s="36">
        <f t="shared" si="7"/>
        <v>9522</v>
      </c>
      <c r="L31" s="36">
        <f t="shared" si="7"/>
        <v>11059</v>
      </c>
      <c r="M31" s="36">
        <f t="shared" si="7"/>
        <v>9788</v>
      </c>
      <c r="N31" s="36">
        <f t="shared" si="7"/>
        <v>10242</v>
      </c>
      <c r="O31" s="37">
        <f>SUM(C31:N31)</f>
        <v>115466</v>
      </c>
      <c r="Q31" s="18"/>
      <c r="R31" s="14"/>
    </row>
    <row r="32" spans="2:18" x14ac:dyDescent="0.2">
      <c r="B32" s="23" t="s">
        <v>653</v>
      </c>
      <c r="C32" s="34">
        <f>+C27+C19+C14+C9</f>
        <v>16124</v>
      </c>
      <c r="D32" s="34">
        <f t="shared" si="7"/>
        <v>13472</v>
      </c>
      <c r="E32" s="34">
        <f t="shared" si="7"/>
        <v>12785</v>
      </c>
      <c r="F32" s="34">
        <f t="shared" si="7"/>
        <v>15069</v>
      </c>
      <c r="G32" s="34">
        <f t="shared" si="7"/>
        <v>16955</v>
      </c>
      <c r="H32" s="34">
        <f t="shared" si="7"/>
        <v>15055</v>
      </c>
      <c r="I32" s="34">
        <f t="shared" si="7"/>
        <v>16733</v>
      </c>
      <c r="J32" s="34">
        <f t="shared" si="7"/>
        <v>16485</v>
      </c>
      <c r="K32" s="34">
        <f t="shared" si="7"/>
        <v>14232</v>
      </c>
      <c r="L32" s="34">
        <f t="shared" si="7"/>
        <v>18587</v>
      </c>
      <c r="M32" s="34">
        <f t="shared" si="7"/>
        <v>15831</v>
      </c>
      <c r="N32" s="34">
        <f t="shared" si="7"/>
        <v>16821</v>
      </c>
      <c r="O32" s="35">
        <f>SUM(C32:N32)</f>
        <v>188149</v>
      </c>
      <c r="Q32" s="18"/>
      <c r="R32" s="14"/>
    </row>
    <row r="33" spans="2:18" ht="13.5" thickBot="1" x14ac:dyDescent="0.25">
      <c r="B33" s="38" t="s">
        <v>40</v>
      </c>
      <c r="C33" s="39">
        <f>+C28+C20+C15+C10</f>
        <v>32724</v>
      </c>
      <c r="D33" s="39">
        <f>+D28+D20+D15+D10</f>
        <v>27302</v>
      </c>
      <c r="E33" s="39">
        <f>+E28+E20+E15+E10</f>
        <v>26342</v>
      </c>
      <c r="F33" s="39">
        <f t="shared" ref="F33:M33" si="8">SUM(F30:F32)</f>
        <v>37011</v>
      </c>
      <c r="G33" s="39">
        <f t="shared" si="8"/>
        <v>30807</v>
      </c>
      <c r="H33" s="39">
        <f t="shared" si="8"/>
        <v>31783</v>
      </c>
      <c r="I33" s="39">
        <f t="shared" si="8"/>
        <v>35489</v>
      </c>
      <c r="J33" s="39">
        <f t="shared" si="8"/>
        <v>35293</v>
      </c>
      <c r="K33" s="39">
        <f>SUM(K30:K32)</f>
        <v>31374</v>
      </c>
      <c r="L33" s="39">
        <f>SUM(L30:L32)</f>
        <v>36906</v>
      </c>
      <c r="M33" s="39">
        <f t="shared" si="8"/>
        <v>33352</v>
      </c>
      <c r="N33" s="39">
        <f>SUM(N30:N32)</f>
        <v>34319</v>
      </c>
      <c r="O33" s="40">
        <f>SUM(O30:O32)</f>
        <v>392702</v>
      </c>
      <c r="Q33" s="18"/>
      <c r="R33" s="14"/>
    </row>
    <row r="34" spans="2:18" ht="13.5" thickTop="1" x14ac:dyDescent="0.2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Q34" s="14"/>
      <c r="R34" s="14"/>
    </row>
    <row r="35" spans="2:18" x14ac:dyDescent="0.2">
      <c r="B35" s="41"/>
      <c r="Q35" s="14"/>
      <c r="R35" s="14"/>
    </row>
    <row r="42" spans="2:18" x14ac:dyDescent="0.2">
      <c r="B42" s="42"/>
    </row>
  </sheetData>
  <mergeCells count="2">
    <mergeCell ref="B2:O2"/>
    <mergeCell ref="B3:O3"/>
  </mergeCells>
  <hyperlinks>
    <hyperlink ref="B4" location="INDICE!C3" display="Volver al Indice"/>
  </hyperlinks>
  <printOptions horizontalCentered="1"/>
  <pageMargins left="0.19685039370078741" right="0.19685039370078741" top="1.1417322834645669" bottom="0.6692913385826772" header="0" footer="0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2:O47"/>
  <sheetViews>
    <sheetView zoomScale="90" zoomScaleNormal="90" workbookViewId="0">
      <selection activeCell="B5" sqref="B5"/>
    </sheetView>
  </sheetViews>
  <sheetFormatPr baseColWidth="10" defaultColWidth="4.5703125" defaultRowHeight="12.75" x14ac:dyDescent="0.2"/>
  <cols>
    <col min="1" max="1" width="1.85546875" style="177" customWidth="1"/>
    <col min="2" max="2" width="18.85546875" style="177" customWidth="1"/>
    <col min="3" max="11" width="13.5703125" style="177" customWidth="1"/>
    <col min="12" max="12" width="14.7109375" style="177" customWidth="1"/>
    <col min="13" max="13" width="13.28515625" style="177" customWidth="1"/>
    <col min="14" max="14" width="14.28515625" style="177" customWidth="1"/>
    <col min="15" max="15" width="14.42578125" style="177" customWidth="1"/>
    <col min="16" max="16384" width="4.5703125" style="177"/>
  </cols>
  <sheetData>
    <row r="2" spans="2:15" ht="15.75" x14ac:dyDescent="0.25">
      <c r="B2" s="637" t="s">
        <v>171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</row>
    <row r="3" spans="2:15" ht="15.75" x14ac:dyDescent="0.25">
      <c r="B3" s="637" t="s">
        <v>47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</row>
    <row r="4" spans="2:15" ht="15.75" x14ac:dyDescent="0.25">
      <c r="B4" s="637" t="s">
        <v>268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</row>
    <row r="5" spans="2:15" ht="13.5" thickBot="1" x14ac:dyDescent="0.25">
      <c r="B5" s="178" t="s">
        <v>9</v>
      </c>
      <c r="C5" s="179"/>
      <c r="D5" s="181"/>
      <c r="E5" s="181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9.5" customHeight="1" x14ac:dyDescent="0.2">
      <c r="B6" s="188"/>
      <c r="C6" s="189" t="s">
        <v>0</v>
      </c>
      <c r="D6" s="190" t="s">
        <v>1</v>
      </c>
      <c r="E6" s="190" t="s">
        <v>2</v>
      </c>
      <c r="F6" s="190" t="s">
        <v>3</v>
      </c>
      <c r="G6" s="190" t="s">
        <v>4</v>
      </c>
      <c r="H6" s="191" t="s">
        <v>10</v>
      </c>
      <c r="I6" s="190" t="s">
        <v>5</v>
      </c>
      <c r="J6" s="190" t="s">
        <v>6</v>
      </c>
      <c r="K6" s="190" t="s">
        <v>7</v>
      </c>
      <c r="L6" s="190" t="s">
        <v>8</v>
      </c>
      <c r="M6" s="190" t="s">
        <v>11</v>
      </c>
      <c r="N6" s="190" t="s">
        <v>12</v>
      </c>
      <c r="O6" s="191" t="s">
        <v>13</v>
      </c>
    </row>
    <row r="7" spans="2:15" ht="17.25" customHeight="1" x14ac:dyDescent="0.2">
      <c r="B7" s="192" t="s">
        <v>114</v>
      </c>
      <c r="C7" s="193">
        <v>39573</v>
      </c>
      <c r="D7" s="194">
        <v>39257</v>
      </c>
      <c r="E7" s="194">
        <v>39789</v>
      </c>
      <c r="F7" s="194">
        <v>40066</v>
      </c>
      <c r="G7" s="194">
        <v>40326</v>
      </c>
      <c r="H7" s="195">
        <v>40892</v>
      </c>
      <c r="I7" s="194">
        <v>41829</v>
      </c>
      <c r="J7" s="194">
        <v>42116</v>
      </c>
      <c r="K7" s="194">
        <v>42032</v>
      </c>
      <c r="L7" s="194">
        <v>42341</v>
      </c>
      <c r="M7" s="194">
        <v>42471</v>
      </c>
      <c r="N7" s="194">
        <v>42367</v>
      </c>
      <c r="O7" s="194">
        <f>AVERAGE(C7:N7)</f>
        <v>41088.25</v>
      </c>
    </row>
    <row r="8" spans="2:15" x14ac:dyDescent="0.2">
      <c r="B8" s="192" t="s">
        <v>129</v>
      </c>
      <c r="C8" s="193">
        <v>57489</v>
      </c>
      <c r="D8" s="194">
        <v>57892</v>
      </c>
      <c r="E8" s="194">
        <v>58702</v>
      </c>
      <c r="F8" s="194">
        <v>59536</v>
      </c>
      <c r="G8" s="194">
        <v>60373</v>
      </c>
      <c r="H8" s="195">
        <v>61037</v>
      </c>
      <c r="I8" s="194">
        <v>62530</v>
      </c>
      <c r="J8" s="194">
        <v>64267</v>
      </c>
      <c r="K8" s="194">
        <v>63916</v>
      </c>
      <c r="L8" s="194">
        <v>64730</v>
      </c>
      <c r="M8" s="194">
        <v>64913</v>
      </c>
      <c r="N8" s="194">
        <v>65591</v>
      </c>
      <c r="O8" s="194">
        <f>AVERAGE(C8:N8)</f>
        <v>61748</v>
      </c>
    </row>
    <row r="9" spans="2:15" x14ac:dyDescent="0.2">
      <c r="B9" s="192" t="s">
        <v>130</v>
      </c>
      <c r="C9" s="193">
        <v>14988</v>
      </c>
      <c r="D9" s="194">
        <v>14553</v>
      </c>
      <c r="E9" s="194">
        <v>14800</v>
      </c>
      <c r="F9" s="196">
        <v>15109</v>
      </c>
      <c r="G9" s="194">
        <v>14797</v>
      </c>
      <c r="H9" s="195">
        <v>14728</v>
      </c>
      <c r="I9" s="194">
        <v>15018</v>
      </c>
      <c r="J9" s="194">
        <v>14942</v>
      </c>
      <c r="K9" s="194">
        <v>14688</v>
      </c>
      <c r="L9" s="196">
        <v>15068</v>
      </c>
      <c r="M9" s="194">
        <v>14811</v>
      </c>
      <c r="N9" s="194">
        <v>15250</v>
      </c>
      <c r="O9" s="194">
        <f>AVERAGE(C9:N9)</f>
        <v>14896</v>
      </c>
    </row>
    <row r="10" spans="2:15" ht="18" customHeight="1" x14ac:dyDescent="0.2">
      <c r="B10" s="192" t="s">
        <v>44</v>
      </c>
      <c r="C10" s="197">
        <f>SUM(C7:C9)</f>
        <v>112050</v>
      </c>
      <c r="D10" s="198">
        <f t="shared" ref="D10:O10" si="0">SUM(D7:D9)</f>
        <v>111702</v>
      </c>
      <c r="E10" s="198">
        <f t="shared" si="0"/>
        <v>113291</v>
      </c>
      <c r="F10" s="198">
        <f t="shared" si="0"/>
        <v>114711</v>
      </c>
      <c r="G10" s="198">
        <f t="shared" si="0"/>
        <v>115496</v>
      </c>
      <c r="H10" s="198">
        <f t="shared" si="0"/>
        <v>116657</v>
      </c>
      <c r="I10" s="198">
        <f t="shared" si="0"/>
        <v>119377</v>
      </c>
      <c r="J10" s="198">
        <f t="shared" si="0"/>
        <v>121325</v>
      </c>
      <c r="K10" s="198">
        <f t="shared" si="0"/>
        <v>120636</v>
      </c>
      <c r="L10" s="198">
        <f t="shared" si="0"/>
        <v>122139</v>
      </c>
      <c r="M10" s="198">
        <f t="shared" si="0"/>
        <v>122195</v>
      </c>
      <c r="N10" s="198">
        <f t="shared" si="0"/>
        <v>123208</v>
      </c>
      <c r="O10" s="198">
        <f t="shared" si="0"/>
        <v>117732.25</v>
      </c>
    </row>
    <row r="11" spans="2:15" ht="16.5" customHeight="1" x14ac:dyDescent="0.2">
      <c r="B11" s="199" t="s">
        <v>178</v>
      </c>
      <c r="C11" s="200">
        <v>354003</v>
      </c>
      <c r="D11" s="201">
        <v>344368</v>
      </c>
      <c r="E11" s="201">
        <v>352285</v>
      </c>
      <c r="F11" s="201">
        <v>356062</v>
      </c>
      <c r="G11" s="201">
        <v>357881</v>
      </c>
      <c r="H11" s="202">
        <v>360838</v>
      </c>
      <c r="I11" s="202">
        <v>364586</v>
      </c>
      <c r="J11" s="202">
        <v>362938</v>
      </c>
      <c r="K11" s="202">
        <v>360538</v>
      </c>
      <c r="L11" s="180">
        <v>360065</v>
      </c>
      <c r="M11" s="202">
        <v>360749</v>
      </c>
      <c r="N11" s="202">
        <v>361902</v>
      </c>
      <c r="O11" s="201">
        <f>AVERAGE(C11:N11)</f>
        <v>358017.91666666669</v>
      </c>
    </row>
    <row r="12" spans="2:15" ht="18.75" customHeight="1" thickBot="1" x14ac:dyDescent="0.25">
      <c r="B12" s="203" t="s">
        <v>45</v>
      </c>
      <c r="C12" s="204">
        <f t="shared" ref="C12:O12" si="1">+C11+C10</f>
        <v>466053</v>
      </c>
      <c r="D12" s="204">
        <f t="shared" si="1"/>
        <v>456070</v>
      </c>
      <c r="E12" s="205">
        <f t="shared" si="1"/>
        <v>465576</v>
      </c>
      <c r="F12" s="205">
        <f t="shared" si="1"/>
        <v>470773</v>
      </c>
      <c r="G12" s="205">
        <f t="shared" si="1"/>
        <v>473377</v>
      </c>
      <c r="H12" s="205">
        <f t="shared" si="1"/>
        <v>477495</v>
      </c>
      <c r="I12" s="205">
        <f t="shared" si="1"/>
        <v>483963</v>
      </c>
      <c r="J12" s="205">
        <f t="shared" si="1"/>
        <v>484263</v>
      </c>
      <c r="K12" s="205">
        <f t="shared" si="1"/>
        <v>481174</v>
      </c>
      <c r="L12" s="205">
        <f t="shared" si="1"/>
        <v>482204</v>
      </c>
      <c r="M12" s="205">
        <f>+M11+M10</f>
        <v>482944</v>
      </c>
      <c r="N12" s="205">
        <f>+N11+N10</f>
        <v>485110</v>
      </c>
      <c r="O12" s="205">
        <f t="shared" si="1"/>
        <v>475750.16666666669</v>
      </c>
    </row>
    <row r="13" spans="2:15" ht="13.5" customHeight="1" x14ac:dyDescent="0.2">
      <c r="B13" s="181" t="s">
        <v>128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</row>
    <row r="14" spans="2:15" x14ac:dyDescent="0.2">
      <c r="B14" s="181" t="s">
        <v>152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2:15" x14ac:dyDescent="0.2">
      <c r="B15" s="181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</row>
    <row r="17" spans="2:15" ht="15.75" x14ac:dyDescent="0.25">
      <c r="B17" s="637" t="s">
        <v>620</v>
      </c>
      <c r="C17" s="637"/>
      <c r="D17" s="637"/>
      <c r="E17" s="637"/>
      <c r="F17" s="637"/>
      <c r="G17" s="637"/>
      <c r="H17" s="637"/>
      <c r="I17" s="637"/>
      <c r="J17" s="637"/>
      <c r="K17" s="637"/>
      <c r="L17" s="637"/>
      <c r="M17" s="637"/>
      <c r="N17" s="637"/>
      <c r="O17" s="637"/>
    </row>
    <row r="18" spans="2:15" ht="15.75" x14ac:dyDescent="0.25">
      <c r="B18" s="637" t="s">
        <v>47</v>
      </c>
      <c r="C18" s="637"/>
      <c r="D18" s="637"/>
      <c r="E18" s="637"/>
      <c r="F18" s="637"/>
      <c r="G18" s="637"/>
      <c r="H18" s="637"/>
      <c r="I18" s="637"/>
      <c r="J18" s="637"/>
      <c r="K18" s="637"/>
      <c r="L18" s="637"/>
      <c r="M18" s="637"/>
      <c r="N18" s="637"/>
      <c r="O18" s="637"/>
    </row>
    <row r="19" spans="2:15" ht="15.75" x14ac:dyDescent="0.25">
      <c r="B19" s="637" t="s">
        <v>268</v>
      </c>
      <c r="C19" s="637"/>
      <c r="D19" s="637"/>
      <c r="E19" s="637"/>
      <c r="F19" s="637"/>
      <c r="G19" s="637"/>
      <c r="H19" s="637"/>
      <c r="I19" s="637"/>
      <c r="J19" s="637"/>
      <c r="K19" s="637"/>
      <c r="L19" s="637"/>
      <c r="M19" s="637"/>
      <c r="N19" s="637"/>
      <c r="O19" s="637"/>
    </row>
    <row r="20" spans="2:15" ht="13.5" thickBot="1" x14ac:dyDescent="0.2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</row>
    <row r="21" spans="2:15" ht="21" customHeight="1" x14ac:dyDescent="0.2">
      <c r="B21" s="206"/>
      <c r="C21" s="189" t="s">
        <v>0</v>
      </c>
      <c r="D21" s="190" t="s">
        <v>1</v>
      </c>
      <c r="E21" s="190" t="s">
        <v>2</v>
      </c>
      <c r="F21" s="190" t="s">
        <v>3</v>
      </c>
      <c r="G21" s="190" t="s">
        <v>4</v>
      </c>
      <c r="H21" s="191" t="s">
        <v>10</v>
      </c>
      <c r="I21" s="191" t="s">
        <v>5</v>
      </c>
      <c r="J21" s="191" t="s">
        <v>6</v>
      </c>
      <c r="K21" s="191" t="s">
        <v>7</v>
      </c>
      <c r="L21" s="191" t="s">
        <v>8</v>
      </c>
      <c r="M21" s="191" t="s">
        <v>11</v>
      </c>
      <c r="N21" s="191" t="s">
        <v>12</v>
      </c>
      <c r="O21" s="191" t="s">
        <v>13</v>
      </c>
    </row>
    <row r="22" spans="2:15" ht="18.75" customHeight="1" x14ac:dyDescent="0.2">
      <c r="B22" s="192" t="s">
        <v>114</v>
      </c>
      <c r="C22" s="193">
        <v>2311677</v>
      </c>
      <c r="D22" s="194">
        <v>2263383</v>
      </c>
      <c r="E22" s="194">
        <v>2246336</v>
      </c>
      <c r="F22" s="194">
        <v>2242238</v>
      </c>
      <c r="G22" s="194">
        <v>2245278</v>
      </c>
      <c r="H22" s="207">
        <v>2170713</v>
      </c>
      <c r="I22" s="194">
        <v>2194723</v>
      </c>
      <c r="J22" s="194">
        <v>2172071</v>
      </c>
      <c r="K22" s="194">
        <v>2174739</v>
      </c>
      <c r="L22" s="194">
        <v>2168425</v>
      </c>
      <c r="M22" s="194">
        <v>2192059</v>
      </c>
      <c r="N22" s="194">
        <v>2249714</v>
      </c>
      <c r="O22" s="194">
        <f>AVERAGE(C22:N22)</f>
        <v>2219279.6666666665</v>
      </c>
    </row>
    <row r="23" spans="2:15" x14ac:dyDescent="0.2">
      <c r="B23" s="192" t="s">
        <v>129</v>
      </c>
      <c r="C23" s="193">
        <v>1859634</v>
      </c>
      <c r="D23" s="194">
        <v>1849336</v>
      </c>
      <c r="E23" s="194">
        <v>1846907</v>
      </c>
      <c r="F23" s="194">
        <v>1890887</v>
      </c>
      <c r="G23" s="194">
        <v>1889474</v>
      </c>
      <c r="H23" s="207">
        <v>1833497</v>
      </c>
      <c r="I23" s="194">
        <v>1879725</v>
      </c>
      <c r="J23" s="194">
        <v>1890314</v>
      </c>
      <c r="K23" s="194">
        <v>1881682</v>
      </c>
      <c r="L23" s="194">
        <v>1892576</v>
      </c>
      <c r="M23" s="194">
        <v>1885143</v>
      </c>
      <c r="N23" s="194">
        <v>1957111</v>
      </c>
      <c r="O23" s="194">
        <f>AVERAGE(C23:N23)</f>
        <v>1879690.5</v>
      </c>
    </row>
    <row r="24" spans="2:15" x14ac:dyDescent="0.2">
      <c r="B24" s="192" t="s">
        <v>180</v>
      </c>
      <c r="C24" s="193">
        <v>538038</v>
      </c>
      <c r="D24" s="194">
        <v>531207</v>
      </c>
      <c r="E24" s="194">
        <v>533651</v>
      </c>
      <c r="F24" s="196">
        <v>541181</v>
      </c>
      <c r="G24" s="194">
        <v>544471</v>
      </c>
      <c r="H24" s="207">
        <v>531379</v>
      </c>
      <c r="I24" s="194">
        <v>523808</v>
      </c>
      <c r="J24" s="194">
        <v>531530</v>
      </c>
      <c r="K24" s="194">
        <v>527115</v>
      </c>
      <c r="L24" s="196">
        <v>526267</v>
      </c>
      <c r="M24" s="194">
        <v>543052</v>
      </c>
      <c r="N24" s="194">
        <v>571442</v>
      </c>
      <c r="O24" s="194">
        <f>AVERAGE(C24:N24)</f>
        <v>536928.41666666663</v>
      </c>
    </row>
    <row r="25" spans="2:15" ht="18" customHeight="1" x14ac:dyDescent="0.2">
      <c r="B25" s="192" t="s">
        <v>44</v>
      </c>
      <c r="C25" s="197">
        <f>SUM(C22:C24)</f>
        <v>4709349</v>
      </c>
      <c r="D25" s="198">
        <f t="shared" ref="D25:O25" si="2">SUM(D22:D24)</f>
        <v>4643926</v>
      </c>
      <c r="E25" s="198">
        <f t="shared" si="2"/>
        <v>4626894</v>
      </c>
      <c r="F25" s="198">
        <f t="shared" si="2"/>
        <v>4674306</v>
      </c>
      <c r="G25" s="198">
        <f t="shared" si="2"/>
        <v>4679223</v>
      </c>
      <c r="H25" s="208">
        <f t="shared" si="2"/>
        <v>4535589</v>
      </c>
      <c r="I25" s="198">
        <f t="shared" si="2"/>
        <v>4598256</v>
      </c>
      <c r="J25" s="198">
        <f t="shared" si="2"/>
        <v>4593915</v>
      </c>
      <c r="K25" s="198">
        <f t="shared" si="2"/>
        <v>4583536</v>
      </c>
      <c r="L25" s="198">
        <f t="shared" si="2"/>
        <v>4587268</v>
      </c>
      <c r="M25" s="198">
        <f t="shared" si="2"/>
        <v>4620254</v>
      </c>
      <c r="N25" s="198">
        <f t="shared" si="2"/>
        <v>4778267</v>
      </c>
      <c r="O25" s="198">
        <f t="shared" si="2"/>
        <v>4635898.583333333</v>
      </c>
    </row>
    <row r="26" spans="2:15" ht="17.25" customHeight="1" x14ac:dyDescent="0.2">
      <c r="B26" s="192" t="s">
        <v>178</v>
      </c>
      <c r="C26" s="209">
        <v>922999</v>
      </c>
      <c r="D26" s="194">
        <v>899505</v>
      </c>
      <c r="E26" s="194">
        <v>909589</v>
      </c>
      <c r="F26" s="194">
        <v>901896</v>
      </c>
      <c r="G26" s="194">
        <v>899777</v>
      </c>
      <c r="H26" s="210">
        <v>894953</v>
      </c>
      <c r="I26" s="210">
        <v>898644</v>
      </c>
      <c r="J26" s="210">
        <v>891019</v>
      </c>
      <c r="K26" s="210">
        <v>889706</v>
      </c>
      <c r="L26" s="196">
        <v>884078</v>
      </c>
      <c r="M26" s="210">
        <v>890704</v>
      </c>
      <c r="N26" s="210">
        <v>938483</v>
      </c>
      <c r="O26" s="194">
        <f>AVERAGE(C26:N26)</f>
        <v>901779.41666666663</v>
      </c>
    </row>
    <row r="27" spans="2:15" ht="21" customHeight="1" thickBot="1" x14ac:dyDescent="0.25">
      <c r="B27" s="211" t="s">
        <v>45</v>
      </c>
      <c r="C27" s="212">
        <f>+C26+C25</f>
        <v>5632348</v>
      </c>
      <c r="D27" s="213">
        <f t="shared" ref="D27:O27" si="3">+D26+D25</f>
        <v>5543431</v>
      </c>
      <c r="E27" s="213">
        <f t="shared" si="3"/>
        <v>5536483</v>
      </c>
      <c r="F27" s="213">
        <f t="shared" si="3"/>
        <v>5576202</v>
      </c>
      <c r="G27" s="213">
        <f t="shared" si="3"/>
        <v>5579000</v>
      </c>
      <c r="H27" s="213">
        <f t="shared" si="3"/>
        <v>5430542</v>
      </c>
      <c r="I27" s="213">
        <f t="shared" si="3"/>
        <v>5496900</v>
      </c>
      <c r="J27" s="213">
        <f t="shared" si="3"/>
        <v>5484934</v>
      </c>
      <c r="K27" s="213">
        <f t="shared" si="3"/>
        <v>5473242</v>
      </c>
      <c r="L27" s="213">
        <f t="shared" si="3"/>
        <v>5471346</v>
      </c>
      <c r="M27" s="213">
        <f t="shared" si="3"/>
        <v>5510958</v>
      </c>
      <c r="N27" s="213">
        <f t="shared" si="3"/>
        <v>5716750</v>
      </c>
      <c r="O27" s="213">
        <f t="shared" si="3"/>
        <v>5537678</v>
      </c>
    </row>
    <row r="28" spans="2:15" x14ac:dyDescent="0.2">
      <c r="B28" s="181" t="s">
        <v>158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</row>
    <row r="29" spans="2:15" x14ac:dyDescent="0.2">
      <c r="B29" s="181" t="s">
        <v>152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</row>
    <row r="30" spans="2:15" x14ac:dyDescent="0.2"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</row>
    <row r="32" spans="2:15" ht="15.75" x14ac:dyDescent="0.25">
      <c r="B32" s="635"/>
      <c r="C32" s="636"/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636"/>
    </row>
    <row r="33" spans="2:15" ht="15.75" x14ac:dyDescent="0.25">
      <c r="B33" s="184" t="s">
        <v>797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2:15" ht="15.75" x14ac:dyDescent="0.25">
      <c r="B34" s="632" t="s">
        <v>48</v>
      </c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</row>
    <row r="35" spans="2:15" ht="15.75" x14ac:dyDescent="0.25">
      <c r="B35" s="635" t="s">
        <v>268</v>
      </c>
      <c r="C35" s="636"/>
      <c r="D35" s="636"/>
      <c r="E35" s="636"/>
      <c r="F35" s="636"/>
      <c r="G35" s="636"/>
      <c r="H35" s="636"/>
      <c r="I35" s="636"/>
      <c r="J35" s="636"/>
      <c r="K35" s="636"/>
      <c r="L35" s="636"/>
      <c r="M35" s="636"/>
      <c r="N35" s="636"/>
      <c r="O35" s="636"/>
    </row>
    <row r="36" spans="2:15" ht="16.5" thickBot="1" x14ac:dyDescent="0.3">
      <c r="B36" s="634" t="s">
        <v>49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</row>
    <row r="37" spans="2:15" ht="21" customHeight="1" x14ac:dyDescent="0.2">
      <c r="B37" s="206"/>
      <c r="C37" s="214" t="s">
        <v>0</v>
      </c>
      <c r="D37" s="214" t="s">
        <v>1</v>
      </c>
      <c r="E37" s="214" t="s">
        <v>2</v>
      </c>
      <c r="F37" s="214" t="s">
        <v>3</v>
      </c>
      <c r="G37" s="214" t="s">
        <v>4</v>
      </c>
      <c r="H37" s="214" t="s">
        <v>10</v>
      </c>
      <c r="I37" s="214" t="s">
        <v>5</v>
      </c>
      <c r="J37" s="214" t="s">
        <v>6</v>
      </c>
      <c r="K37" s="214" t="s">
        <v>7</v>
      </c>
      <c r="L37" s="214" t="s">
        <v>8</v>
      </c>
      <c r="M37" s="214" t="s">
        <v>11</v>
      </c>
      <c r="N37" s="214" t="s">
        <v>12</v>
      </c>
      <c r="O37" s="214" t="s">
        <v>40</v>
      </c>
    </row>
    <row r="38" spans="2:15" ht="21.75" customHeight="1" x14ac:dyDescent="0.2">
      <c r="B38" s="192" t="s">
        <v>41</v>
      </c>
      <c r="C38" s="193">
        <v>1461702731</v>
      </c>
      <c r="D38" s="194">
        <v>1331739714</v>
      </c>
      <c r="E38" s="194">
        <v>1308167203</v>
      </c>
      <c r="F38" s="194">
        <v>1359268032</v>
      </c>
      <c r="G38" s="194">
        <v>1359117437.03</v>
      </c>
      <c r="H38" s="195">
        <v>1292059584</v>
      </c>
      <c r="I38" s="194">
        <v>1337588303</v>
      </c>
      <c r="J38" s="194">
        <v>1299667316</v>
      </c>
      <c r="K38" s="194">
        <v>1330809571</v>
      </c>
      <c r="L38" s="194">
        <v>1412624669</v>
      </c>
      <c r="M38" s="194">
        <v>1336591588</v>
      </c>
      <c r="N38" s="194">
        <v>1382709858</v>
      </c>
      <c r="O38" s="194">
        <f>SUM(C38:N38)</f>
        <v>16212046006.029999</v>
      </c>
    </row>
    <row r="39" spans="2:15" ht="16.5" customHeight="1" x14ac:dyDescent="0.2">
      <c r="B39" s="192" t="s">
        <v>42</v>
      </c>
      <c r="C39" s="193">
        <v>1078343530</v>
      </c>
      <c r="D39" s="194">
        <v>1002133633</v>
      </c>
      <c r="E39" s="194">
        <v>1002213759</v>
      </c>
      <c r="F39" s="194">
        <v>1034002614</v>
      </c>
      <c r="G39" s="194">
        <v>1055270789.8923364</v>
      </c>
      <c r="H39" s="195">
        <v>1027386068</v>
      </c>
      <c r="I39" s="194">
        <v>1053032575</v>
      </c>
      <c r="J39" s="194">
        <v>1078357211</v>
      </c>
      <c r="K39" s="194">
        <v>1080436118</v>
      </c>
      <c r="L39" s="194">
        <v>1165461676</v>
      </c>
      <c r="M39" s="194">
        <v>1096192970</v>
      </c>
      <c r="N39" s="194">
        <v>1176384919</v>
      </c>
      <c r="O39" s="194">
        <f>SUM(C39:N39)</f>
        <v>12849215862.892336</v>
      </c>
    </row>
    <row r="40" spans="2:15" ht="15" customHeight="1" x14ac:dyDescent="0.2">
      <c r="B40" s="192" t="s">
        <v>43</v>
      </c>
      <c r="C40" s="193">
        <v>295375939</v>
      </c>
      <c r="D40" s="194">
        <v>269215909</v>
      </c>
      <c r="E40" s="194">
        <v>273556055</v>
      </c>
      <c r="F40" s="196">
        <v>276176296</v>
      </c>
      <c r="G40" s="194">
        <v>280423404</v>
      </c>
      <c r="H40" s="195">
        <v>274244164</v>
      </c>
      <c r="I40" s="194">
        <v>275405952</v>
      </c>
      <c r="J40" s="194">
        <v>281344834</v>
      </c>
      <c r="K40" s="194">
        <v>283169239</v>
      </c>
      <c r="L40" s="194">
        <v>298095437</v>
      </c>
      <c r="M40" s="194">
        <v>287813560</v>
      </c>
      <c r="N40" s="194">
        <v>291493366</v>
      </c>
      <c r="O40" s="194">
        <f>SUM(C40:N40)</f>
        <v>3386314155</v>
      </c>
    </row>
    <row r="41" spans="2:15" ht="20.25" customHeight="1" x14ac:dyDescent="0.2">
      <c r="B41" s="192" t="s">
        <v>44</v>
      </c>
      <c r="C41" s="197">
        <f>SUM(C38:C40)</f>
        <v>2835422200</v>
      </c>
      <c r="D41" s="198">
        <f t="shared" ref="D41:O41" si="4">SUM(D38:D40)</f>
        <v>2603089256</v>
      </c>
      <c r="E41" s="198">
        <f t="shared" si="4"/>
        <v>2583937017</v>
      </c>
      <c r="F41" s="198">
        <f t="shared" si="4"/>
        <v>2669446942</v>
      </c>
      <c r="G41" s="198">
        <f t="shared" si="4"/>
        <v>2694811630.9223366</v>
      </c>
      <c r="H41" s="198">
        <f t="shared" si="4"/>
        <v>2593689816</v>
      </c>
      <c r="I41" s="198">
        <f t="shared" si="4"/>
        <v>2666026830</v>
      </c>
      <c r="J41" s="198">
        <f t="shared" si="4"/>
        <v>2659369361</v>
      </c>
      <c r="K41" s="198">
        <f t="shared" si="4"/>
        <v>2694414928</v>
      </c>
      <c r="L41" s="198">
        <f t="shared" si="4"/>
        <v>2876181782</v>
      </c>
      <c r="M41" s="198">
        <f>SUM(M38:M40)</f>
        <v>2720598118</v>
      </c>
      <c r="N41" s="198">
        <f>SUM(N38:N40)</f>
        <v>2850588143</v>
      </c>
      <c r="O41" s="198">
        <f t="shared" si="4"/>
        <v>32447576023.922333</v>
      </c>
    </row>
    <row r="42" spans="2:15" ht="16.5" customHeight="1" x14ac:dyDescent="0.2">
      <c r="B42" s="192" t="s">
        <v>153</v>
      </c>
      <c r="C42" s="209">
        <v>325920707</v>
      </c>
      <c r="D42" s="194">
        <v>313842214</v>
      </c>
      <c r="E42" s="194">
        <v>319078654</v>
      </c>
      <c r="F42" s="194">
        <v>317120470</v>
      </c>
      <c r="G42" s="194">
        <v>320178431</v>
      </c>
      <c r="H42" s="210">
        <v>320698220</v>
      </c>
      <c r="I42" s="210">
        <v>321053149</v>
      </c>
      <c r="J42" s="210">
        <v>317334939</v>
      </c>
      <c r="K42" s="210">
        <v>327802735</v>
      </c>
      <c r="L42" s="196">
        <v>331583103</v>
      </c>
      <c r="M42" s="210">
        <v>330398158</v>
      </c>
      <c r="N42" s="210">
        <v>346799503</v>
      </c>
      <c r="O42" s="194">
        <f>SUM(C42:N42)</f>
        <v>3891810283</v>
      </c>
    </row>
    <row r="43" spans="2:15" ht="21.75" customHeight="1" thickBot="1" x14ac:dyDescent="0.25">
      <c r="B43" s="211" t="s">
        <v>45</v>
      </c>
      <c r="C43" s="212">
        <f>+C41+C42</f>
        <v>3161342907</v>
      </c>
      <c r="D43" s="213">
        <f t="shared" ref="D43:O43" si="5">+D42+D41</f>
        <v>2916931470</v>
      </c>
      <c r="E43" s="213">
        <f t="shared" si="5"/>
        <v>2903015671</v>
      </c>
      <c r="F43" s="213">
        <f t="shared" si="5"/>
        <v>2986567412</v>
      </c>
      <c r="G43" s="213">
        <f t="shared" si="5"/>
        <v>3014990061.9223366</v>
      </c>
      <c r="H43" s="213">
        <f t="shared" si="5"/>
        <v>2914388036</v>
      </c>
      <c r="I43" s="213">
        <f t="shared" si="5"/>
        <v>2987079979</v>
      </c>
      <c r="J43" s="213">
        <f t="shared" si="5"/>
        <v>2976704300</v>
      </c>
      <c r="K43" s="213">
        <f t="shared" si="5"/>
        <v>3022217663</v>
      </c>
      <c r="L43" s="213">
        <f t="shared" si="5"/>
        <v>3207764885</v>
      </c>
      <c r="M43" s="213">
        <f>+M42+M41</f>
        <v>3050996276</v>
      </c>
      <c r="N43" s="213">
        <f>+N42+N41</f>
        <v>3197387646</v>
      </c>
      <c r="O43" s="213">
        <f t="shared" si="5"/>
        <v>36339386306.922333</v>
      </c>
    </row>
    <row r="44" spans="2:15" x14ac:dyDescent="0.2">
      <c r="B44" s="181" t="s">
        <v>46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</row>
    <row r="45" spans="2:15" x14ac:dyDescent="0.2">
      <c r="B45" s="181"/>
      <c r="C45" s="185"/>
      <c r="D45" s="186"/>
    </row>
    <row r="47" spans="2:15" x14ac:dyDescent="0.2">
      <c r="O47" s="178" t="s">
        <v>9</v>
      </c>
    </row>
  </sheetData>
  <mergeCells count="10">
    <mergeCell ref="B34:O34"/>
    <mergeCell ref="B36:O36"/>
    <mergeCell ref="B32:O32"/>
    <mergeCell ref="B35:O35"/>
    <mergeCell ref="B2:O2"/>
    <mergeCell ref="B3:O3"/>
    <mergeCell ref="B4:O4"/>
    <mergeCell ref="B17:O17"/>
    <mergeCell ref="B18:O18"/>
    <mergeCell ref="B19:O19"/>
  </mergeCells>
  <phoneticPr fontId="0" type="noConversion"/>
  <hyperlinks>
    <hyperlink ref="O47" location="INDICE!C3" display="Volver al Indice"/>
    <hyperlink ref="B5" location="INDICE!C3" display="Volver al Indice"/>
  </hyperlinks>
  <printOptions horizontalCentered="1"/>
  <pageMargins left="0.15748031496062992" right="0.15748031496062992" top="0.98425196850393704" bottom="0.98425196850393704" header="0" footer="0"/>
  <pageSetup scale="7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zoomScale="80" zoomScaleNormal="80" workbookViewId="0">
      <selection activeCell="B4" sqref="B4"/>
    </sheetView>
  </sheetViews>
  <sheetFormatPr baseColWidth="10" defaultColWidth="4" defaultRowHeight="12.75" x14ac:dyDescent="0.2"/>
  <cols>
    <col min="1" max="1" width="3.42578125" style="7" customWidth="1"/>
    <col min="2" max="2" width="39.85546875" style="7" bestFit="1" customWidth="1"/>
    <col min="3" max="3" width="10.85546875" style="7" bestFit="1" customWidth="1"/>
    <col min="4" max="10" width="10.85546875" style="8" bestFit="1" customWidth="1"/>
    <col min="11" max="11" width="11.28515625" style="8" customWidth="1"/>
    <col min="12" max="14" width="10.85546875" style="8" bestFit="1" customWidth="1"/>
    <col min="15" max="15" width="12" style="8" bestFit="1" customWidth="1"/>
    <col min="16" max="16" width="12.5703125" style="7" customWidth="1"/>
    <col min="17" max="16384" width="4" style="7"/>
  </cols>
  <sheetData>
    <row r="1" spans="2:15" ht="21" customHeight="1" x14ac:dyDescent="0.2"/>
    <row r="2" spans="2:15" ht="15" x14ac:dyDescent="0.2">
      <c r="B2" s="43" t="s">
        <v>623</v>
      </c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45"/>
    </row>
    <row r="3" spans="2:15" ht="15" x14ac:dyDescent="0.2">
      <c r="B3" s="46" t="s">
        <v>268</v>
      </c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5"/>
    </row>
    <row r="4" spans="2:15" ht="13.5" thickBot="1" x14ac:dyDescent="0.25">
      <c r="B4" s="47" t="s">
        <v>9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6.5" thickTop="1" thickBot="1" x14ac:dyDescent="0.25">
      <c r="B5" s="11"/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10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11</v>
      </c>
      <c r="N5" s="12" t="s">
        <v>12</v>
      </c>
      <c r="O5" s="13" t="s">
        <v>40</v>
      </c>
    </row>
    <row r="6" spans="2:15" ht="13.5" thickTop="1" x14ac:dyDescent="0.2">
      <c r="B6" s="15" t="s">
        <v>651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</row>
    <row r="7" spans="2:15" x14ac:dyDescent="0.2">
      <c r="B7" s="19" t="s">
        <v>652</v>
      </c>
      <c r="C7" s="20">
        <v>85125</v>
      </c>
      <c r="D7" s="20">
        <v>69898</v>
      </c>
      <c r="E7" s="20">
        <v>79555</v>
      </c>
      <c r="F7" s="20">
        <v>85567</v>
      </c>
      <c r="G7" s="20">
        <v>57981</v>
      </c>
      <c r="H7" s="20">
        <v>68328</v>
      </c>
      <c r="I7" s="20">
        <v>72447</v>
      </c>
      <c r="J7" s="20">
        <v>82710</v>
      </c>
      <c r="K7" s="20">
        <v>70790</v>
      </c>
      <c r="L7" s="20">
        <v>83456</v>
      </c>
      <c r="M7" s="20">
        <v>77312</v>
      </c>
      <c r="N7" s="20">
        <v>75495</v>
      </c>
      <c r="O7" s="21">
        <f>SUM(C7:N7)</f>
        <v>908664</v>
      </c>
    </row>
    <row r="8" spans="2:15" x14ac:dyDescent="0.2">
      <c r="B8" s="19" t="s">
        <v>84</v>
      </c>
      <c r="C8" s="20">
        <v>96101</v>
      </c>
      <c r="D8" s="20">
        <v>82676</v>
      </c>
      <c r="E8" s="20">
        <v>87849</v>
      </c>
      <c r="F8" s="20">
        <v>94882</v>
      </c>
      <c r="G8" s="20">
        <v>92996</v>
      </c>
      <c r="H8" s="20">
        <v>88190</v>
      </c>
      <c r="I8" s="20">
        <v>96561</v>
      </c>
      <c r="J8" s="20">
        <v>92863</v>
      </c>
      <c r="K8" s="20">
        <v>91709</v>
      </c>
      <c r="L8" s="20">
        <v>99324</v>
      </c>
      <c r="M8" s="20">
        <v>87211</v>
      </c>
      <c r="N8" s="20">
        <v>93092</v>
      </c>
      <c r="O8" s="21">
        <f>SUM(C8:N8)</f>
        <v>1103454</v>
      </c>
    </row>
    <row r="9" spans="2:15" x14ac:dyDescent="0.2">
      <c r="B9" s="23" t="s">
        <v>653</v>
      </c>
      <c r="C9" s="24">
        <v>173523</v>
      </c>
      <c r="D9" s="24">
        <v>152646</v>
      </c>
      <c r="E9" s="24">
        <v>148810</v>
      </c>
      <c r="F9" s="24">
        <v>167496</v>
      </c>
      <c r="G9" s="24">
        <v>165691</v>
      </c>
      <c r="H9" s="24">
        <v>153273</v>
      </c>
      <c r="I9" s="24">
        <v>167632</v>
      </c>
      <c r="J9" s="24">
        <v>160293</v>
      </c>
      <c r="K9" s="24">
        <v>151356</v>
      </c>
      <c r="L9" s="24">
        <v>184780</v>
      </c>
      <c r="M9" s="24">
        <v>155199</v>
      </c>
      <c r="N9" s="24">
        <v>169816</v>
      </c>
      <c r="O9" s="25">
        <f>SUM(C9:N9)</f>
        <v>1950515</v>
      </c>
    </row>
    <row r="10" spans="2:15" x14ac:dyDescent="0.2">
      <c r="B10" s="26" t="s">
        <v>40</v>
      </c>
      <c r="C10" s="27">
        <f>+C7+C8+C9</f>
        <v>354749</v>
      </c>
      <c r="D10" s="27">
        <f t="shared" ref="D10:I10" si="0">+D7+D8+D9</f>
        <v>305220</v>
      </c>
      <c r="E10" s="27">
        <f t="shared" si="0"/>
        <v>316214</v>
      </c>
      <c r="F10" s="27">
        <f t="shared" si="0"/>
        <v>347945</v>
      </c>
      <c r="G10" s="27">
        <f t="shared" si="0"/>
        <v>316668</v>
      </c>
      <c r="H10" s="27">
        <f t="shared" si="0"/>
        <v>309791</v>
      </c>
      <c r="I10" s="27">
        <f t="shared" si="0"/>
        <v>336640</v>
      </c>
      <c r="J10" s="27">
        <f t="shared" ref="J10:M10" si="1">SUM(J7:J9)</f>
        <v>335866</v>
      </c>
      <c r="K10" s="27">
        <f>SUM(K7:K9)</f>
        <v>313855</v>
      </c>
      <c r="L10" s="27">
        <f>SUM(L7:L9)</f>
        <v>367560</v>
      </c>
      <c r="M10" s="27">
        <f t="shared" si="1"/>
        <v>319722</v>
      </c>
      <c r="N10" s="27">
        <f>SUM(N7:N9)</f>
        <v>338403</v>
      </c>
      <c r="O10" s="28">
        <f>SUM(O7:O9)</f>
        <v>3962633</v>
      </c>
    </row>
    <row r="11" spans="2:15" x14ac:dyDescent="0.2">
      <c r="B11" s="29" t="s">
        <v>654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 spans="2:15" x14ac:dyDescent="0.2">
      <c r="B12" s="19" t="s">
        <v>652</v>
      </c>
      <c r="C12" s="20">
        <v>155889</v>
      </c>
      <c r="D12" s="20">
        <v>123348</v>
      </c>
      <c r="E12" s="20">
        <v>150840</v>
      </c>
      <c r="F12" s="20">
        <v>161953</v>
      </c>
      <c r="G12" s="20">
        <v>119896</v>
      </c>
      <c r="H12" s="20">
        <v>129624</v>
      </c>
      <c r="I12" s="20">
        <v>145865</v>
      </c>
      <c r="J12" s="20">
        <v>157017</v>
      </c>
      <c r="K12" s="20">
        <v>128573</v>
      </c>
      <c r="L12" s="20">
        <v>132252</v>
      </c>
      <c r="M12" s="20">
        <v>152676</v>
      </c>
      <c r="N12" s="20">
        <v>150248</v>
      </c>
      <c r="O12" s="21">
        <f>SUM(C12:N12)</f>
        <v>1708181</v>
      </c>
    </row>
    <row r="13" spans="2:15" x14ac:dyDescent="0.2">
      <c r="B13" s="19" t="s">
        <v>84</v>
      </c>
      <c r="C13" s="20">
        <v>160740</v>
      </c>
      <c r="D13" s="20">
        <v>156781</v>
      </c>
      <c r="E13" s="20">
        <v>168892</v>
      </c>
      <c r="F13" s="20">
        <v>180140</v>
      </c>
      <c r="G13" s="20">
        <v>173409</v>
      </c>
      <c r="H13" s="20">
        <v>166733</v>
      </c>
      <c r="I13" s="20">
        <v>178442</v>
      </c>
      <c r="J13" s="20">
        <v>171110</v>
      </c>
      <c r="K13" s="20">
        <v>174484</v>
      </c>
      <c r="L13" s="20">
        <v>192244</v>
      </c>
      <c r="M13" s="20">
        <v>182012</v>
      </c>
      <c r="N13" s="20">
        <v>181523</v>
      </c>
      <c r="O13" s="21">
        <f>SUM(C13:N13)</f>
        <v>2086510</v>
      </c>
    </row>
    <row r="14" spans="2:15" x14ac:dyDescent="0.2">
      <c r="B14" s="23" t="s">
        <v>653</v>
      </c>
      <c r="C14" s="24">
        <v>311877</v>
      </c>
      <c r="D14" s="24">
        <v>278189</v>
      </c>
      <c r="E14" s="24">
        <v>277409</v>
      </c>
      <c r="F14" s="24">
        <v>315459</v>
      </c>
      <c r="G14" s="24">
        <v>327807</v>
      </c>
      <c r="H14" s="24">
        <v>275249</v>
      </c>
      <c r="I14" s="24">
        <v>319163</v>
      </c>
      <c r="J14" s="24">
        <v>296358</v>
      </c>
      <c r="K14" s="24">
        <v>288206</v>
      </c>
      <c r="L14" s="24">
        <v>298799</v>
      </c>
      <c r="M14" s="24">
        <v>313416</v>
      </c>
      <c r="N14" s="24">
        <v>336005</v>
      </c>
      <c r="O14" s="25">
        <f>SUM(C14:N14)</f>
        <v>3637937</v>
      </c>
    </row>
    <row r="15" spans="2:15" x14ac:dyDescent="0.2">
      <c r="B15" s="26" t="s">
        <v>40</v>
      </c>
      <c r="C15" s="27">
        <f>SUM(C12:C14)</f>
        <v>628506</v>
      </c>
      <c r="D15" s="27">
        <f t="shared" ref="D15:K15" si="2">SUM(D12:D14)</f>
        <v>558318</v>
      </c>
      <c r="E15" s="27">
        <f t="shared" si="2"/>
        <v>597141</v>
      </c>
      <c r="F15" s="27">
        <f t="shared" si="2"/>
        <v>657552</v>
      </c>
      <c r="G15" s="27">
        <f t="shared" si="2"/>
        <v>621112</v>
      </c>
      <c r="H15" s="27">
        <f t="shared" si="2"/>
        <v>571606</v>
      </c>
      <c r="I15" s="27">
        <f t="shared" si="2"/>
        <v>643470</v>
      </c>
      <c r="J15" s="27">
        <f t="shared" si="2"/>
        <v>624485</v>
      </c>
      <c r="K15" s="27">
        <f t="shared" si="2"/>
        <v>591263</v>
      </c>
      <c r="L15" s="27">
        <f>SUM(L12:L14)</f>
        <v>623295</v>
      </c>
      <c r="M15" s="27">
        <f t="shared" ref="M15:O15" si="3">SUM(M12:M14)</f>
        <v>648104</v>
      </c>
      <c r="N15" s="27">
        <f t="shared" si="3"/>
        <v>667776</v>
      </c>
      <c r="O15" s="28">
        <f t="shared" si="3"/>
        <v>7432628</v>
      </c>
    </row>
    <row r="16" spans="2:15" x14ac:dyDescent="0.2">
      <c r="B16" s="29" t="s">
        <v>655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</row>
    <row r="17" spans="2:15" x14ac:dyDescent="0.2">
      <c r="B17" s="19" t="s">
        <v>652</v>
      </c>
      <c r="C17" s="20">
        <v>130376</v>
      </c>
      <c r="D17" s="20">
        <v>118438</v>
      </c>
      <c r="E17" s="20">
        <v>28677</v>
      </c>
      <c r="F17" s="20">
        <v>497272</v>
      </c>
      <c r="G17" s="20">
        <v>129564</v>
      </c>
      <c r="H17" s="20">
        <v>190662</v>
      </c>
      <c r="I17" s="20">
        <v>180958</v>
      </c>
      <c r="J17" s="20">
        <v>179195</v>
      </c>
      <c r="K17" s="20">
        <v>160826</v>
      </c>
      <c r="L17" s="20">
        <v>148243</v>
      </c>
      <c r="M17" s="20">
        <v>142602</v>
      </c>
      <c r="N17" s="20">
        <v>141447</v>
      </c>
      <c r="O17" s="21">
        <f>SUM(C17:N17)</f>
        <v>2048260</v>
      </c>
    </row>
    <row r="18" spans="2:15" x14ac:dyDescent="0.2">
      <c r="B18" s="19" t="s">
        <v>84</v>
      </c>
      <c r="C18" s="20">
        <v>170545</v>
      </c>
      <c r="D18" s="20">
        <v>146605</v>
      </c>
      <c r="E18" s="20">
        <v>171008</v>
      </c>
      <c r="F18" s="20">
        <v>184696</v>
      </c>
      <c r="G18" s="20">
        <v>174111</v>
      </c>
      <c r="H18" s="20">
        <v>178971</v>
      </c>
      <c r="I18" s="20">
        <v>190996</v>
      </c>
      <c r="J18" s="20">
        <v>180768</v>
      </c>
      <c r="K18" s="20">
        <v>180897</v>
      </c>
      <c r="L18" s="20">
        <v>190456</v>
      </c>
      <c r="M18" s="20">
        <v>167643</v>
      </c>
      <c r="N18" s="20">
        <v>194357</v>
      </c>
      <c r="O18" s="21">
        <f>SUM(C18:N18)</f>
        <v>2131053</v>
      </c>
    </row>
    <row r="19" spans="2:15" x14ac:dyDescent="0.2">
      <c r="B19" s="23" t="s">
        <v>653</v>
      </c>
      <c r="C19" s="24">
        <v>325730</v>
      </c>
      <c r="D19" s="24">
        <v>282232</v>
      </c>
      <c r="E19" s="24">
        <v>288489</v>
      </c>
      <c r="F19" s="24">
        <v>344652</v>
      </c>
      <c r="G19" s="24">
        <v>350730</v>
      </c>
      <c r="H19" s="24">
        <v>287856</v>
      </c>
      <c r="I19" s="24">
        <v>362541</v>
      </c>
      <c r="J19" s="24">
        <v>315867</v>
      </c>
      <c r="K19" s="24">
        <v>332752</v>
      </c>
      <c r="L19" s="24">
        <v>326152</v>
      </c>
      <c r="M19" s="24">
        <v>318569</v>
      </c>
      <c r="N19" s="24">
        <v>359068</v>
      </c>
      <c r="O19" s="25">
        <f>SUM(C19:N19)</f>
        <v>3894638</v>
      </c>
    </row>
    <row r="20" spans="2:15" x14ac:dyDescent="0.2">
      <c r="B20" s="26" t="s">
        <v>40</v>
      </c>
      <c r="C20" s="27">
        <f>SUM(C17:C19)</f>
        <v>626651</v>
      </c>
      <c r="D20" s="27">
        <f t="shared" ref="D20:O20" si="4">SUM(D17:D19)</f>
        <v>547275</v>
      </c>
      <c r="E20" s="27">
        <f t="shared" si="4"/>
        <v>488174</v>
      </c>
      <c r="F20" s="27">
        <f t="shared" si="4"/>
        <v>1026620</v>
      </c>
      <c r="G20" s="27">
        <f t="shared" si="4"/>
        <v>654405</v>
      </c>
      <c r="H20" s="27">
        <f t="shared" si="4"/>
        <v>657489</v>
      </c>
      <c r="I20" s="27">
        <f t="shared" si="4"/>
        <v>734495</v>
      </c>
      <c r="J20" s="27">
        <f t="shared" si="4"/>
        <v>675830</v>
      </c>
      <c r="K20" s="27">
        <f t="shared" si="4"/>
        <v>674475</v>
      </c>
      <c r="L20" s="27">
        <f t="shared" si="4"/>
        <v>664851</v>
      </c>
      <c r="M20" s="27">
        <f t="shared" si="4"/>
        <v>628814</v>
      </c>
      <c r="N20" s="27">
        <f t="shared" si="4"/>
        <v>694872</v>
      </c>
      <c r="O20" s="28">
        <f t="shared" si="4"/>
        <v>8073951</v>
      </c>
    </row>
    <row r="21" spans="2:15" x14ac:dyDescent="0.2">
      <c r="B21" s="29" t="s">
        <v>656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</row>
    <row r="22" spans="2:15" x14ac:dyDescent="0.2">
      <c r="B22" s="23" t="s">
        <v>652</v>
      </c>
      <c r="C22" s="24">
        <v>0</v>
      </c>
      <c r="D22" s="24">
        <v>0</v>
      </c>
      <c r="E22" s="24">
        <v>0</v>
      </c>
      <c r="F22" s="24">
        <v>0</v>
      </c>
      <c r="G22" s="24">
        <v>4978</v>
      </c>
      <c r="H22" s="24">
        <v>3653</v>
      </c>
      <c r="I22" s="24">
        <v>2750</v>
      </c>
      <c r="J22" s="24">
        <v>4486</v>
      </c>
      <c r="K22" s="24">
        <v>5764</v>
      </c>
      <c r="L22" s="24">
        <v>4166</v>
      </c>
      <c r="M22" s="24">
        <v>5185</v>
      </c>
      <c r="N22" s="24">
        <v>5059</v>
      </c>
      <c r="O22" s="35">
        <f t="shared" ref="O22:O23" si="5">SUM(C22:N22)</f>
        <v>36041</v>
      </c>
    </row>
    <row r="23" spans="2:15" x14ac:dyDescent="0.2">
      <c r="B23" s="26" t="s">
        <v>40</v>
      </c>
      <c r="C23" s="27">
        <f>+C22</f>
        <v>0</v>
      </c>
      <c r="D23" s="27">
        <f t="shared" ref="D23:N23" si="6">+D22</f>
        <v>0</v>
      </c>
      <c r="E23" s="27">
        <f t="shared" si="6"/>
        <v>0</v>
      </c>
      <c r="F23" s="27">
        <f t="shared" si="6"/>
        <v>0</v>
      </c>
      <c r="G23" s="27">
        <f t="shared" si="6"/>
        <v>4978</v>
      </c>
      <c r="H23" s="27">
        <f t="shared" si="6"/>
        <v>3653</v>
      </c>
      <c r="I23" s="27">
        <f t="shared" si="6"/>
        <v>2750</v>
      </c>
      <c r="J23" s="27">
        <f t="shared" si="6"/>
        <v>4486</v>
      </c>
      <c r="K23" s="27">
        <f t="shared" si="6"/>
        <v>5764</v>
      </c>
      <c r="L23" s="27">
        <f t="shared" si="6"/>
        <v>4166</v>
      </c>
      <c r="M23" s="27">
        <f t="shared" si="6"/>
        <v>5185</v>
      </c>
      <c r="N23" s="27">
        <f t="shared" si="6"/>
        <v>5059</v>
      </c>
      <c r="O23" s="28">
        <f t="shared" si="5"/>
        <v>36041</v>
      </c>
    </row>
    <row r="24" spans="2:15" x14ac:dyDescent="0.2">
      <c r="B24" s="29" t="s">
        <v>657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x14ac:dyDescent="0.2">
      <c r="B25" s="19" t="s">
        <v>652</v>
      </c>
      <c r="C25" s="20">
        <v>14801</v>
      </c>
      <c r="D25" s="20">
        <v>11007</v>
      </c>
      <c r="E25" s="20">
        <v>12291</v>
      </c>
      <c r="F25" s="20">
        <v>14110</v>
      </c>
      <c r="G25" s="20">
        <v>6539</v>
      </c>
      <c r="H25" s="20">
        <v>12979</v>
      </c>
      <c r="I25" s="20">
        <v>15249</v>
      </c>
      <c r="J25" s="20">
        <v>20935</v>
      </c>
      <c r="K25" s="20">
        <v>15704</v>
      </c>
      <c r="L25" s="20">
        <v>16040</v>
      </c>
      <c r="M25" s="20">
        <v>16901</v>
      </c>
      <c r="N25" s="20">
        <v>16262</v>
      </c>
      <c r="O25" s="21">
        <f>SUM(C25:N25)</f>
        <v>172818</v>
      </c>
    </row>
    <row r="26" spans="2:15" x14ac:dyDescent="0.2">
      <c r="B26" s="19" t="s">
        <v>84</v>
      </c>
      <c r="C26" s="20">
        <v>28404</v>
      </c>
      <c r="D26" s="20">
        <v>22721</v>
      </c>
      <c r="E26" s="20">
        <v>21012</v>
      </c>
      <c r="F26" s="20">
        <v>28785</v>
      </c>
      <c r="G26" s="20">
        <v>30544</v>
      </c>
      <c r="H26" s="20">
        <v>30428</v>
      </c>
      <c r="I26" s="20">
        <v>37943</v>
      </c>
      <c r="J26" s="20">
        <v>35929</v>
      </c>
      <c r="K26" s="20">
        <v>37610</v>
      </c>
      <c r="L26" s="20">
        <v>40627</v>
      </c>
      <c r="M26" s="20">
        <v>36459</v>
      </c>
      <c r="N26" s="20">
        <v>36741</v>
      </c>
      <c r="O26" s="21">
        <f>SUM(C26:N26)</f>
        <v>387203</v>
      </c>
    </row>
    <row r="27" spans="2:15" x14ac:dyDescent="0.2">
      <c r="B27" s="23" t="s">
        <v>653</v>
      </c>
      <c r="C27" s="24">
        <v>43061</v>
      </c>
      <c r="D27" s="24">
        <v>36582</v>
      </c>
      <c r="E27" s="24">
        <v>30308</v>
      </c>
      <c r="F27" s="24">
        <v>40271</v>
      </c>
      <c r="G27" s="24">
        <v>43746</v>
      </c>
      <c r="H27" s="24">
        <v>43272</v>
      </c>
      <c r="I27" s="24">
        <v>49140</v>
      </c>
      <c r="J27" s="24">
        <v>51906</v>
      </c>
      <c r="K27" s="24">
        <v>46196</v>
      </c>
      <c r="L27" s="24">
        <v>59861</v>
      </c>
      <c r="M27" s="24">
        <v>48136</v>
      </c>
      <c r="N27" s="24">
        <v>53307</v>
      </c>
      <c r="O27" s="25">
        <f>SUM(C27:N27)</f>
        <v>545786</v>
      </c>
    </row>
    <row r="28" spans="2:15" x14ac:dyDescent="0.2">
      <c r="B28" s="26" t="s">
        <v>40</v>
      </c>
      <c r="C28" s="27">
        <f t="shared" ref="C28:O28" si="7">SUM(C25:C27)</f>
        <v>86266</v>
      </c>
      <c r="D28" s="27">
        <f t="shared" si="7"/>
        <v>70310</v>
      </c>
      <c r="E28" s="27">
        <f t="shared" si="7"/>
        <v>63611</v>
      </c>
      <c r="F28" s="27">
        <f t="shared" si="7"/>
        <v>83166</v>
      </c>
      <c r="G28" s="27">
        <f t="shared" si="7"/>
        <v>80829</v>
      </c>
      <c r="H28" s="27">
        <f t="shared" si="7"/>
        <v>86679</v>
      </c>
      <c r="I28" s="27">
        <f t="shared" si="7"/>
        <v>102332</v>
      </c>
      <c r="J28" s="27">
        <f t="shared" si="7"/>
        <v>108770</v>
      </c>
      <c r="K28" s="27">
        <f>SUM(K25:K27)</f>
        <v>99510</v>
      </c>
      <c r="L28" s="27">
        <f>SUM(L25:L27)</f>
        <v>116528</v>
      </c>
      <c r="M28" s="27">
        <f t="shared" si="7"/>
        <v>101496</v>
      </c>
      <c r="N28" s="27">
        <f t="shared" si="7"/>
        <v>106310</v>
      </c>
      <c r="O28" s="28">
        <f t="shared" si="7"/>
        <v>1105807</v>
      </c>
    </row>
    <row r="29" spans="2:15" x14ac:dyDescent="0.2">
      <c r="B29" s="29" t="s">
        <v>85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</row>
    <row r="30" spans="2:15" x14ac:dyDescent="0.2">
      <c r="B30" s="19" t="s">
        <v>652</v>
      </c>
      <c r="C30" s="36">
        <f t="shared" ref="C30:O30" si="8">+C25+C17+C12+C7+C22</f>
        <v>386191</v>
      </c>
      <c r="D30" s="36">
        <f t="shared" si="8"/>
        <v>322691</v>
      </c>
      <c r="E30" s="36">
        <f t="shared" si="8"/>
        <v>271363</v>
      </c>
      <c r="F30" s="36">
        <f t="shared" si="8"/>
        <v>758902</v>
      </c>
      <c r="G30" s="36">
        <f t="shared" si="8"/>
        <v>318958</v>
      </c>
      <c r="H30" s="36">
        <f t="shared" si="8"/>
        <v>405246</v>
      </c>
      <c r="I30" s="36">
        <f t="shared" si="8"/>
        <v>417269</v>
      </c>
      <c r="J30" s="36">
        <f t="shared" si="8"/>
        <v>444343</v>
      </c>
      <c r="K30" s="36">
        <f t="shared" si="8"/>
        <v>381657</v>
      </c>
      <c r="L30" s="36">
        <f t="shared" si="8"/>
        <v>384157</v>
      </c>
      <c r="M30" s="36">
        <f t="shared" si="8"/>
        <v>394676</v>
      </c>
      <c r="N30" s="36">
        <f t="shared" si="8"/>
        <v>388511</v>
      </c>
      <c r="O30" s="37">
        <f t="shared" si="8"/>
        <v>4873964</v>
      </c>
    </row>
    <row r="31" spans="2:15" x14ac:dyDescent="0.2">
      <c r="B31" s="19" t="s">
        <v>84</v>
      </c>
      <c r="C31" s="36">
        <f t="shared" ref="C31:N32" si="9">+C26+C18+C13+C8</f>
        <v>455790</v>
      </c>
      <c r="D31" s="36">
        <f t="shared" si="9"/>
        <v>408783</v>
      </c>
      <c r="E31" s="36">
        <f t="shared" si="9"/>
        <v>448761</v>
      </c>
      <c r="F31" s="36">
        <f t="shared" si="9"/>
        <v>488503</v>
      </c>
      <c r="G31" s="36">
        <f t="shared" si="9"/>
        <v>471060</v>
      </c>
      <c r="H31" s="36">
        <f t="shared" si="9"/>
        <v>464322</v>
      </c>
      <c r="I31" s="36">
        <f t="shared" si="9"/>
        <v>503942</v>
      </c>
      <c r="J31" s="36">
        <f t="shared" si="9"/>
        <v>480670</v>
      </c>
      <c r="K31" s="36">
        <f t="shared" si="9"/>
        <v>484700</v>
      </c>
      <c r="L31" s="36">
        <f t="shared" si="9"/>
        <v>522651</v>
      </c>
      <c r="M31" s="36">
        <f t="shared" si="9"/>
        <v>473325</v>
      </c>
      <c r="N31" s="36">
        <f t="shared" si="9"/>
        <v>505713</v>
      </c>
      <c r="O31" s="37">
        <f>SUM(C31:N31)</f>
        <v>5708220</v>
      </c>
    </row>
    <row r="32" spans="2:15" x14ac:dyDescent="0.2">
      <c r="B32" s="23" t="s">
        <v>653</v>
      </c>
      <c r="C32" s="34">
        <f t="shared" si="9"/>
        <v>854191</v>
      </c>
      <c r="D32" s="34">
        <f t="shared" si="9"/>
        <v>749649</v>
      </c>
      <c r="E32" s="34">
        <f t="shared" si="9"/>
        <v>745016</v>
      </c>
      <c r="F32" s="34">
        <f t="shared" si="9"/>
        <v>867878</v>
      </c>
      <c r="G32" s="34">
        <f t="shared" si="9"/>
        <v>887974</v>
      </c>
      <c r="H32" s="34">
        <f t="shared" si="9"/>
        <v>759650</v>
      </c>
      <c r="I32" s="34">
        <f t="shared" si="9"/>
        <v>898476</v>
      </c>
      <c r="J32" s="34">
        <f t="shared" si="9"/>
        <v>824424</v>
      </c>
      <c r="K32" s="34">
        <f t="shared" si="9"/>
        <v>818510</v>
      </c>
      <c r="L32" s="34">
        <f t="shared" si="9"/>
        <v>869592</v>
      </c>
      <c r="M32" s="34">
        <f t="shared" si="9"/>
        <v>835320</v>
      </c>
      <c r="N32" s="34">
        <f t="shared" si="9"/>
        <v>918196</v>
      </c>
      <c r="O32" s="35">
        <f>SUM(C32:N32)</f>
        <v>10028876</v>
      </c>
    </row>
    <row r="33" spans="2:15" ht="13.5" thickBot="1" x14ac:dyDescent="0.25">
      <c r="B33" s="38" t="s">
        <v>40</v>
      </c>
      <c r="C33" s="39">
        <f t="shared" ref="C33:O33" si="10">SUM(C30:C32)</f>
        <v>1696172</v>
      </c>
      <c r="D33" s="39">
        <f t="shared" si="10"/>
        <v>1481123</v>
      </c>
      <c r="E33" s="39">
        <f t="shared" si="10"/>
        <v>1465140</v>
      </c>
      <c r="F33" s="39">
        <f t="shared" si="10"/>
        <v>2115283</v>
      </c>
      <c r="G33" s="39">
        <f t="shared" si="10"/>
        <v>1677992</v>
      </c>
      <c r="H33" s="39">
        <f t="shared" si="10"/>
        <v>1629218</v>
      </c>
      <c r="I33" s="39">
        <f t="shared" si="10"/>
        <v>1819687</v>
      </c>
      <c r="J33" s="39">
        <f t="shared" si="10"/>
        <v>1749437</v>
      </c>
      <c r="K33" s="39">
        <f>SUM(K30:K32)</f>
        <v>1684867</v>
      </c>
      <c r="L33" s="39">
        <f>SUM(L30:L32)</f>
        <v>1776400</v>
      </c>
      <c r="M33" s="39">
        <f t="shared" si="10"/>
        <v>1703321</v>
      </c>
      <c r="N33" s="39">
        <f t="shared" si="10"/>
        <v>1812420</v>
      </c>
      <c r="O33" s="40">
        <f t="shared" si="10"/>
        <v>20611060</v>
      </c>
    </row>
    <row r="34" spans="2:15" ht="13.5" thickTop="1" x14ac:dyDescent="0.2">
      <c r="B34" s="48"/>
      <c r="C34" s="14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2:15" x14ac:dyDescent="0.2">
      <c r="B35" s="50"/>
    </row>
    <row r="36" spans="2:15" x14ac:dyDescent="0.2"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</sheetData>
  <hyperlinks>
    <hyperlink ref="B4" location="INDICE!C3" display="Volver al Indice"/>
  </hyperlinks>
  <printOptions horizontalCentered="1"/>
  <pageMargins left="0.19685039370078741" right="0.19685039370078741" top="0.98425196850393704" bottom="0.98425196850393704" header="0" footer="0"/>
  <pageSetup scale="9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zoomScale="80" zoomScaleNormal="80" workbookViewId="0">
      <selection activeCell="B5" sqref="B5"/>
    </sheetView>
  </sheetViews>
  <sheetFormatPr baseColWidth="10" defaultColWidth="4.42578125" defaultRowHeight="12.75" x14ac:dyDescent="0.2"/>
  <cols>
    <col min="1" max="1" width="4.5703125" style="53" customWidth="1"/>
    <col min="2" max="2" width="42.28515625" style="59" bestFit="1" customWidth="1"/>
    <col min="3" max="3" width="12" style="53" customWidth="1"/>
    <col min="4" max="8" width="12" style="53" bestFit="1" customWidth="1"/>
    <col min="9" max="9" width="12" style="53" customWidth="1"/>
    <col min="10" max="14" width="12" style="53" bestFit="1" customWidth="1"/>
    <col min="15" max="15" width="13" style="53" bestFit="1" customWidth="1"/>
    <col min="16" max="16" width="7.85546875" style="53" customWidth="1"/>
    <col min="17" max="16384" width="4.42578125" style="53"/>
  </cols>
  <sheetData>
    <row r="2" spans="2:15" ht="15" x14ac:dyDescent="0.2">
      <c r="B2" s="691" t="s">
        <v>658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</row>
    <row r="3" spans="2:15" x14ac:dyDescent="0.2">
      <c r="B3" s="692" t="s">
        <v>79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</row>
    <row r="4" spans="2:15" x14ac:dyDescent="0.2">
      <c r="B4" s="690" t="s">
        <v>268</v>
      </c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</row>
    <row r="5" spans="2:15" s="55" customFormat="1" x14ac:dyDescent="0.2">
      <c r="B5" s="546" t="s"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x14ac:dyDescent="0.2">
      <c r="B6" s="608"/>
      <c r="C6" s="608" t="s">
        <v>0</v>
      </c>
      <c r="D6" s="608" t="s">
        <v>1</v>
      </c>
      <c r="E6" s="608" t="s">
        <v>2</v>
      </c>
      <c r="F6" s="608" t="s">
        <v>3</v>
      </c>
      <c r="G6" s="608" t="s">
        <v>4</v>
      </c>
      <c r="H6" s="608" t="s">
        <v>10</v>
      </c>
      <c r="I6" s="608" t="s">
        <v>5</v>
      </c>
      <c r="J6" s="608" t="s">
        <v>6</v>
      </c>
      <c r="K6" s="608" t="s">
        <v>7</v>
      </c>
      <c r="L6" s="608" t="s">
        <v>8</v>
      </c>
      <c r="M6" s="608" t="s">
        <v>11</v>
      </c>
      <c r="N6" s="608" t="s">
        <v>12</v>
      </c>
      <c r="O6" s="608" t="s">
        <v>40</v>
      </c>
    </row>
    <row r="7" spans="2:15" x14ac:dyDescent="0.2">
      <c r="B7" s="540" t="s">
        <v>651</v>
      </c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2"/>
    </row>
    <row r="8" spans="2:15" x14ac:dyDescent="0.2">
      <c r="B8" s="19" t="s">
        <v>652</v>
      </c>
      <c r="C8" s="20">
        <v>723312</v>
      </c>
      <c r="D8" s="20">
        <v>608058</v>
      </c>
      <c r="E8" s="20">
        <v>677120</v>
      </c>
      <c r="F8" s="20">
        <v>748955</v>
      </c>
      <c r="G8" s="20">
        <v>402643</v>
      </c>
      <c r="H8" s="20">
        <v>605670</v>
      </c>
      <c r="I8" s="20">
        <v>609563</v>
      </c>
      <c r="J8" s="20">
        <v>773997</v>
      </c>
      <c r="K8" s="20">
        <v>618565</v>
      </c>
      <c r="L8" s="20">
        <v>695463</v>
      </c>
      <c r="M8" s="20">
        <v>729877</v>
      </c>
      <c r="N8" s="20">
        <v>688805</v>
      </c>
      <c r="O8" s="21">
        <f>SUM(C8:N8)</f>
        <v>7882028</v>
      </c>
    </row>
    <row r="9" spans="2:15" x14ac:dyDescent="0.2">
      <c r="B9" s="19" t="s">
        <v>84</v>
      </c>
      <c r="C9" s="20">
        <v>2955357</v>
      </c>
      <c r="D9" s="20">
        <v>2581697</v>
      </c>
      <c r="E9" s="20">
        <v>2728422</v>
      </c>
      <c r="F9" s="20">
        <v>2915453</v>
      </c>
      <c r="G9" s="20">
        <v>2915819</v>
      </c>
      <c r="H9" s="20">
        <v>2744815</v>
      </c>
      <c r="I9" s="20">
        <v>2990154</v>
      </c>
      <c r="J9" s="20">
        <v>3043844</v>
      </c>
      <c r="K9" s="20">
        <v>2977542</v>
      </c>
      <c r="L9" s="20">
        <v>3102796</v>
      </c>
      <c r="M9" s="20">
        <v>2927741</v>
      </c>
      <c r="N9" s="20">
        <v>3100501</v>
      </c>
      <c r="O9" s="21">
        <f t="shared" ref="O9:O10" si="0">SUM(C9:N9)</f>
        <v>34984141</v>
      </c>
    </row>
    <row r="10" spans="2:15" x14ac:dyDescent="0.2">
      <c r="B10" s="23" t="s">
        <v>653</v>
      </c>
      <c r="C10" s="24">
        <v>1894619</v>
      </c>
      <c r="D10" s="24">
        <v>1686318</v>
      </c>
      <c r="E10" s="24">
        <v>1641126</v>
      </c>
      <c r="F10" s="24">
        <v>1901731</v>
      </c>
      <c r="G10" s="24">
        <v>1861365</v>
      </c>
      <c r="H10" s="24">
        <v>1738304</v>
      </c>
      <c r="I10" s="24">
        <v>1945170</v>
      </c>
      <c r="J10" s="24">
        <v>1808450</v>
      </c>
      <c r="K10" s="24">
        <v>1750363</v>
      </c>
      <c r="L10" s="24">
        <v>2113246</v>
      </c>
      <c r="M10" s="24">
        <v>1800005</v>
      </c>
      <c r="N10" s="24">
        <v>2013932</v>
      </c>
      <c r="O10" s="25">
        <f t="shared" si="0"/>
        <v>22154629</v>
      </c>
    </row>
    <row r="11" spans="2:15" x14ac:dyDescent="0.2">
      <c r="B11" s="26" t="s">
        <v>40</v>
      </c>
      <c r="C11" s="27">
        <f>SUM(C8:C10)</f>
        <v>5573288</v>
      </c>
      <c r="D11" s="27">
        <f t="shared" ref="D11:O11" si="1">SUM(D8:D10)</f>
        <v>4876073</v>
      </c>
      <c r="E11" s="27">
        <f t="shared" si="1"/>
        <v>5046668</v>
      </c>
      <c r="F11" s="27">
        <f t="shared" si="1"/>
        <v>5566139</v>
      </c>
      <c r="G11" s="27">
        <f t="shared" si="1"/>
        <v>5179827</v>
      </c>
      <c r="H11" s="27">
        <f t="shared" si="1"/>
        <v>5088789</v>
      </c>
      <c r="I11" s="27">
        <f t="shared" si="1"/>
        <v>5544887</v>
      </c>
      <c r="J11" s="27">
        <f t="shared" si="1"/>
        <v>5626291</v>
      </c>
      <c r="K11" s="27">
        <f t="shared" si="1"/>
        <v>5346470</v>
      </c>
      <c r="L11" s="27">
        <f t="shared" si="1"/>
        <v>5911505</v>
      </c>
      <c r="M11" s="27">
        <f t="shared" si="1"/>
        <v>5457623</v>
      </c>
      <c r="N11" s="27">
        <f t="shared" si="1"/>
        <v>5803238</v>
      </c>
      <c r="O11" s="28">
        <f t="shared" si="1"/>
        <v>65020798</v>
      </c>
    </row>
    <row r="12" spans="2:15" x14ac:dyDescent="0.2">
      <c r="B12" s="29" t="s">
        <v>654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2:15" x14ac:dyDescent="0.2">
      <c r="B13" s="19" t="s">
        <v>652</v>
      </c>
      <c r="C13" s="20">
        <v>1347519</v>
      </c>
      <c r="D13" s="20">
        <v>1067447</v>
      </c>
      <c r="E13" s="20">
        <v>1251521</v>
      </c>
      <c r="F13" s="20">
        <v>1352323</v>
      </c>
      <c r="G13" s="20">
        <v>843342</v>
      </c>
      <c r="H13" s="20">
        <v>1127192</v>
      </c>
      <c r="I13" s="20">
        <v>1160067</v>
      </c>
      <c r="J13" s="20">
        <v>1474949</v>
      </c>
      <c r="K13" s="20">
        <v>1158799</v>
      </c>
      <c r="L13" s="20">
        <v>1075458</v>
      </c>
      <c r="M13" s="20">
        <v>1365289</v>
      </c>
      <c r="N13" s="20">
        <v>1298721</v>
      </c>
      <c r="O13" s="21">
        <f>SUM(C13:N13)</f>
        <v>14522627</v>
      </c>
    </row>
    <row r="14" spans="2:15" x14ac:dyDescent="0.2">
      <c r="B14" s="19" t="s">
        <v>84</v>
      </c>
      <c r="C14" s="20">
        <v>5098397</v>
      </c>
      <c r="D14" s="20">
        <v>5021854</v>
      </c>
      <c r="E14" s="20">
        <v>5401900</v>
      </c>
      <c r="F14" s="20">
        <v>5652467</v>
      </c>
      <c r="G14" s="20">
        <v>5572342</v>
      </c>
      <c r="H14" s="20">
        <v>5344043</v>
      </c>
      <c r="I14" s="20">
        <v>5660860</v>
      </c>
      <c r="J14" s="20">
        <v>5520949</v>
      </c>
      <c r="K14" s="20">
        <v>5312172</v>
      </c>
      <c r="L14" s="20">
        <v>6097072</v>
      </c>
      <c r="M14" s="20">
        <v>6067222</v>
      </c>
      <c r="N14" s="20">
        <v>6037992</v>
      </c>
      <c r="O14" s="21">
        <f t="shared" ref="O14:O15" si="2">SUM(C14:N14)</f>
        <v>66787270</v>
      </c>
    </row>
    <row r="15" spans="2:15" x14ac:dyDescent="0.2">
      <c r="B15" s="23" t="s">
        <v>653</v>
      </c>
      <c r="C15" s="24">
        <v>3385131</v>
      </c>
      <c r="D15" s="24">
        <v>3003287</v>
      </c>
      <c r="E15" s="24">
        <v>3035945</v>
      </c>
      <c r="F15" s="24">
        <v>3475572</v>
      </c>
      <c r="G15" s="24">
        <v>3660635</v>
      </c>
      <c r="H15" s="24">
        <v>3099312</v>
      </c>
      <c r="I15" s="24">
        <v>3633063</v>
      </c>
      <c r="J15" s="24">
        <v>3336676</v>
      </c>
      <c r="K15" s="24">
        <v>3297771</v>
      </c>
      <c r="L15" s="24">
        <v>3379783</v>
      </c>
      <c r="M15" s="24">
        <v>3572938</v>
      </c>
      <c r="N15" s="24">
        <v>3924461</v>
      </c>
      <c r="O15" s="25">
        <f t="shared" si="2"/>
        <v>40804574</v>
      </c>
    </row>
    <row r="16" spans="2:15" x14ac:dyDescent="0.2">
      <c r="B16" s="26" t="s">
        <v>40</v>
      </c>
      <c r="C16" s="27">
        <f>SUM(C13:C15)</f>
        <v>9831047</v>
      </c>
      <c r="D16" s="27">
        <f t="shared" ref="D16:O16" si="3">SUM(D13:D15)</f>
        <v>9092588</v>
      </c>
      <c r="E16" s="27">
        <f t="shared" si="3"/>
        <v>9689366</v>
      </c>
      <c r="F16" s="27">
        <f t="shared" si="3"/>
        <v>10480362</v>
      </c>
      <c r="G16" s="27">
        <f t="shared" si="3"/>
        <v>10076319</v>
      </c>
      <c r="H16" s="27">
        <f t="shared" si="3"/>
        <v>9570547</v>
      </c>
      <c r="I16" s="27">
        <f t="shared" si="3"/>
        <v>10453990</v>
      </c>
      <c r="J16" s="27">
        <f t="shared" si="3"/>
        <v>10332574</v>
      </c>
      <c r="K16" s="27">
        <f t="shared" si="3"/>
        <v>9768742</v>
      </c>
      <c r="L16" s="27">
        <f t="shared" si="3"/>
        <v>10552313</v>
      </c>
      <c r="M16" s="27">
        <f t="shared" si="3"/>
        <v>11005449</v>
      </c>
      <c r="N16" s="27">
        <f t="shared" si="3"/>
        <v>11261174</v>
      </c>
      <c r="O16" s="28">
        <f t="shared" si="3"/>
        <v>122114471</v>
      </c>
    </row>
    <row r="17" spans="2:15" x14ac:dyDescent="0.2">
      <c r="B17" s="29" t="s">
        <v>655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</row>
    <row r="18" spans="2:15" x14ac:dyDescent="0.2">
      <c r="B18" s="19" t="s">
        <v>652</v>
      </c>
      <c r="C18" s="20">
        <v>850861</v>
      </c>
      <c r="D18" s="20">
        <v>780566</v>
      </c>
      <c r="E18" s="20">
        <v>221258</v>
      </c>
      <c r="F18" s="20">
        <v>5629317</v>
      </c>
      <c r="G18" s="20">
        <v>1030400</v>
      </c>
      <c r="H18" s="20">
        <v>1794970</v>
      </c>
      <c r="I18" s="20">
        <v>1540743</v>
      </c>
      <c r="J18" s="20">
        <v>1720598</v>
      </c>
      <c r="K18" s="20">
        <v>1360865</v>
      </c>
      <c r="L18" s="20">
        <v>1260395</v>
      </c>
      <c r="M18" s="20">
        <v>1239944</v>
      </c>
      <c r="N18" s="20">
        <v>1242268</v>
      </c>
      <c r="O18" s="21">
        <f>SUM(C18:N18)</f>
        <v>18672185</v>
      </c>
    </row>
    <row r="19" spans="2:15" x14ac:dyDescent="0.2">
      <c r="B19" s="19" t="s">
        <v>84</v>
      </c>
      <c r="C19" s="20">
        <v>5190874</v>
      </c>
      <c r="D19" s="20">
        <v>4617618</v>
      </c>
      <c r="E19" s="20">
        <v>5284183</v>
      </c>
      <c r="F19" s="20">
        <v>5577792</v>
      </c>
      <c r="G19" s="20">
        <v>5443909</v>
      </c>
      <c r="H19" s="20">
        <v>5569990</v>
      </c>
      <c r="I19" s="20">
        <v>5813021</v>
      </c>
      <c r="J19" s="20">
        <v>5672487</v>
      </c>
      <c r="K19" s="20">
        <v>5573147</v>
      </c>
      <c r="L19" s="20">
        <v>5832238</v>
      </c>
      <c r="M19" s="20">
        <v>5379695</v>
      </c>
      <c r="N19" s="20">
        <v>6143265</v>
      </c>
      <c r="O19" s="21">
        <f t="shared" ref="O19:O20" si="4">SUM(C19:N19)</f>
        <v>66098219</v>
      </c>
    </row>
    <row r="20" spans="2:15" x14ac:dyDescent="0.2">
      <c r="B20" s="23" t="s">
        <v>653</v>
      </c>
      <c r="C20" s="24">
        <v>3443631</v>
      </c>
      <c r="D20" s="24">
        <v>3027286</v>
      </c>
      <c r="E20" s="24">
        <v>3096491</v>
      </c>
      <c r="F20" s="24">
        <v>3694887</v>
      </c>
      <c r="G20" s="24">
        <v>3772009</v>
      </c>
      <c r="H20" s="24">
        <v>3159882</v>
      </c>
      <c r="I20" s="24">
        <v>4077572</v>
      </c>
      <c r="J20" s="24">
        <v>3535526</v>
      </c>
      <c r="K20" s="24">
        <v>3782791</v>
      </c>
      <c r="L20" s="24">
        <v>3630661</v>
      </c>
      <c r="M20" s="24">
        <v>3594158</v>
      </c>
      <c r="N20" s="24">
        <v>4158853</v>
      </c>
      <c r="O20" s="25">
        <f t="shared" si="4"/>
        <v>42973747</v>
      </c>
    </row>
    <row r="21" spans="2:15" x14ac:dyDescent="0.2">
      <c r="B21" s="26" t="s">
        <v>40</v>
      </c>
      <c r="C21" s="27">
        <f>SUM(C18:C20)</f>
        <v>9485366</v>
      </c>
      <c r="D21" s="27">
        <f t="shared" ref="D21:O21" si="5">SUM(D18:D20)</f>
        <v>8425470</v>
      </c>
      <c r="E21" s="27">
        <f t="shared" si="5"/>
        <v>8601932</v>
      </c>
      <c r="F21" s="27">
        <f t="shared" si="5"/>
        <v>14901996</v>
      </c>
      <c r="G21" s="27">
        <f t="shared" si="5"/>
        <v>10246318</v>
      </c>
      <c r="H21" s="27">
        <f t="shared" si="5"/>
        <v>10524842</v>
      </c>
      <c r="I21" s="27">
        <f t="shared" si="5"/>
        <v>11431336</v>
      </c>
      <c r="J21" s="27">
        <f t="shared" si="5"/>
        <v>10928611</v>
      </c>
      <c r="K21" s="27">
        <f t="shared" si="5"/>
        <v>10716803</v>
      </c>
      <c r="L21" s="27">
        <f t="shared" si="5"/>
        <v>10723294</v>
      </c>
      <c r="M21" s="27">
        <f t="shared" si="5"/>
        <v>10213797</v>
      </c>
      <c r="N21" s="27">
        <f t="shared" si="5"/>
        <v>11544386</v>
      </c>
      <c r="O21" s="28">
        <f t="shared" si="5"/>
        <v>127744151</v>
      </c>
    </row>
    <row r="22" spans="2:15" x14ac:dyDescent="0.2">
      <c r="B22" s="29" t="s">
        <v>656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</row>
    <row r="23" spans="2:15" x14ac:dyDescent="0.2">
      <c r="B23" s="23" t="s">
        <v>652</v>
      </c>
      <c r="C23" s="24">
        <v>0</v>
      </c>
      <c r="D23" s="24">
        <v>0</v>
      </c>
      <c r="E23" s="24">
        <v>0</v>
      </c>
      <c r="F23" s="24">
        <v>0</v>
      </c>
      <c r="G23" s="24">
        <v>20103</v>
      </c>
      <c r="H23" s="24">
        <v>15314</v>
      </c>
      <c r="I23" s="24">
        <v>12813</v>
      </c>
      <c r="J23" s="24">
        <v>21291</v>
      </c>
      <c r="K23" s="24">
        <v>26317</v>
      </c>
      <c r="L23" s="24">
        <v>19092</v>
      </c>
      <c r="M23" s="24">
        <v>32063</v>
      </c>
      <c r="N23" s="24">
        <v>26068</v>
      </c>
      <c r="O23" s="35">
        <f>SUM(C23:N23)</f>
        <v>173061</v>
      </c>
    </row>
    <row r="24" spans="2:15" x14ac:dyDescent="0.2">
      <c r="B24" s="26" t="s">
        <v>40</v>
      </c>
      <c r="C24" s="27"/>
      <c r="D24" s="27"/>
      <c r="E24" s="27"/>
      <c r="F24" s="27"/>
      <c r="G24" s="27">
        <f>G23</f>
        <v>20103</v>
      </c>
      <c r="H24" s="27">
        <f t="shared" ref="H24:O24" si="6">H23</f>
        <v>15314</v>
      </c>
      <c r="I24" s="27">
        <f t="shared" si="6"/>
        <v>12813</v>
      </c>
      <c r="J24" s="27">
        <f t="shared" si="6"/>
        <v>21291</v>
      </c>
      <c r="K24" s="27">
        <f t="shared" si="6"/>
        <v>26317</v>
      </c>
      <c r="L24" s="27">
        <f t="shared" si="6"/>
        <v>19092</v>
      </c>
      <c r="M24" s="27">
        <f t="shared" si="6"/>
        <v>32063</v>
      </c>
      <c r="N24" s="27">
        <f t="shared" si="6"/>
        <v>26068</v>
      </c>
      <c r="O24" s="28">
        <f t="shared" si="6"/>
        <v>173061</v>
      </c>
    </row>
    <row r="25" spans="2:15" x14ac:dyDescent="0.2">
      <c r="B25" s="29" t="s">
        <v>657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</row>
    <row r="26" spans="2:15" x14ac:dyDescent="0.2">
      <c r="B26" s="19" t="s">
        <v>652</v>
      </c>
      <c r="C26" s="20">
        <v>181743</v>
      </c>
      <c r="D26" s="20">
        <v>134519</v>
      </c>
      <c r="E26" s="20">
        <v>147043</v>
      </c>
      <c r="F26" s="20">
        <v>176731</v>
      </c>
      <c r="G26" s="20">
        <v>54102</v>
      </c>
      <c r="H26" s="20">
        <v>177739</v>
      </c>
      <c r="I26" s="20">
        <v>187917</v>
      </c>
      <c r="J26" s="20">
        <v>289216</v>
      </c>
      <c r="K26" s="20">
        <v>198279</v>
      </c>
      <c r="L26" s="20">
        <v>200947</v>
      </c>
      <c r="M26" s="20">
        <v>228911</v>
      </c>
      <c r="N26" s="20">
        <v>218200</v>
      </c>
      <c r="O26" s="21">
        <f>SUM(C26:N26)</f>
        <v>2195347</v>
      </c>
    </row>
    <row r="27" spans="2:15" x14ac:dyDescent="0.2">
      <c r="B27" s="19" t="s">
        <v>84</v>
      </c>
      <c r="C27" s="20">
        <v>871781</v>
      </c>
      <c r="D27" s="20">
        <v>711295</v>
      </c>
      <c r="E27" s="20">
        <v>716478</v>
      </c>
      <c r="F27" s="20">
        <v>882857</v>
      </c>
      <c r="G27" s="20">
        <v>953984</v>
      </c>
      <c r="H27" s="20">
        <v>946107</v>
      </c>
      <c r="I27" s="20">
        <v>1156650</v>
      </c>
      <c r="J27" s="20">
        <v>1157984</v>
      </c>
      <c r="K27" s="20">
        <v>1174233</v>
      </c>
      <c r="L27" s="20">
        <v>1258229</v>
      </c>
      <c r="M27" s="20">
        <v>1182402</v>
      </c>
      <c r="N27" s="20">
        <v>1128599</v>
      </c>
      <c r="O27" s="21">
        <f t="shared" ref="O27:O28" si="7">SUM(C27:N27)</f>
        <v>12140599</v>
      </c>
    </row>
    <row r="28" spans="2:15" x14ac:dyDescent="0.2">
      <c r="B28" s="23" t="s">
        <v>653</v>
      </c>
      <c r="C28" s="24">
        <v>509968</v>
      </c>
      <c r="D28" s="24">
        <v>410915</v>
      </c>
      <c r="E28" s="24">
        <v>341551</v>
      </c>
      <c r="F28" s="24">
        <v>472203</v>
      </c>
      <c r="G28" s="24">
        <v>512636</v>
      </c>
      <c r="H28" s="24">
        <v>505721</v>
      </c>
      <c r="I28" s="24">
        <v>593542</v>
      </c>
      <c r="J28" s="24">
        <v>608128</v>
      </c>
      <c r="K28" s="24">
        <v>543103</v>
      </c>
      <c r="L28" s="24">
        <v>712436</v>
      </c>
      <c r="M28" s="24">
        <v>582637</v>
      </c>
      <c r="N28" s="24">
        <v>680678</v>
      </c>
      <c r="O28" s="25">
        <f t="shared" si="7"/>
        <v>6473518</v>
      </c>
    </row>
    <row r="29" spans="2:15" x14ac:dyDescent="0.2">
      <c r="B29" s="26" t="s">
        <v>40</v>
      </c>
      <c r="C29" s="27">
        <f>SUM(C26:C28)</f>
        <v>1563492</v>
      </c>
      <c r="D29" s="27">
        <f t="shared" ref="D29:O29" si="8">SUM(D26:D28)</f>
        <v>1256729</v>
      </c>
      <c r="E29" s="27">
        <f t="shared" si="8"/>
        <v>1205072</v>
      </c>
      <c r="F29" s="27">
        <f t="shared" si="8"/>
        <v>1531791</v>
      </c>
      <c r="G29" s="27">
        <f t="shared" si="8"/>
        <v>1520722</v>
      </c>
      <c r="H29" s="27">
        <f t="shared" si="8"/>
        <v>1629567</v>
      </c>
      <c r="I29" s="27">
        <f t="shared" si="8"/>
        <v>1938109</v>
      </c>
      <c r="J29" s="27">
        <f t="shared" si="8"/>
        <v>2055328</v>
      </c>
      <c r="K29" s="27">
        <f t="shared" si="8"/>
        <v>1915615</v>
      </c>
      <c r="L29" s="27">
        <f t="shared" si="8"/>
        <v>2171612</v>
      </c>
      <c r="M29" s="27">
        <f t="shared" si="8"/>
        <v>1993950</v>
      </c>
      <c r="N29" s="27">
        <f t="shared" si="8"/>
        <v>2027477</v>
      </c>
      <c r="O29" s="28">
        <f t="shared" si="8"/>
        <v>20809464</v>
      </c>
    </row>
    <row r="30" spans="2:15" x14ac:dyDescent="0.2">
      <c r="B30" s="29" t="s">
        <v>85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</row>
    <row r="31" spans="2:15" x14ac:dyDescent="0.2">
      <c r="B31" s="19" t="s">
        <v>652</v>
      </c>
      <c r="C31" s="36">
        <f t="shared" ref="C31:M31" si="9">+C8+C13+C18+C23+C26</f>
        <v>3103435</v>
      </c>
      <c r="D31" s="36">
        <f t="shared" si="9"/>
        <v>2590590</v>
      </c>
      <c r="E31" s="36">
        <f t="shared" si="9"/>
        <v>2296942</v>
      </c>
      <c r="F31" s="36">
        <f t="shared" si="9"/>
        <v>7907326</v>
      </c>
      <c r="G31" s="36">
        <f t="shared" si="9"/>
        <v>2350590</v>
      </c>
      <c r="H31" s="36">
        <f t="shared" si="9"/>
        <v>3720885</v>
      </c>
      <c r="I31" s="36">
        <f t="shared" si="9"/>
        <v>3511103</v>
      </c>
      <c r="J31" s="36">
        <f t="shared" si="9"/>
        <v>4280051</v>
      </c>
      <c r="K31" s="36">
        <f t="shared" si="9"/>
        <v>3362825</v>
      </c>
      <c r="L31" s="36">
        <f t="shared" si="9"/>
        <v>3251355</v>
      </c>
      <c r="M31" s="36">
        <f t="shared" si="9"/>
        <v>3596084</v>
      </c>
      <c r="N31" s="36">
        <f>+N8+N13+N18+N23+N26</f>
        <v>3474062</v>
      </c>
      <c r="O31" s="37">
        <f>SUM(C31:N31)</f>
        <v>43445248</v>
      </c>
    </row>
    <row r="32" spans="2:15" x14ac:dyDescent="0.2">
      <c r="B32" s="19" t="s">
        <v>84</v>
      </c>
      <c r="C32" s="36">
        <f t="shared" ref="C32:N33" si="10">+C9+C14+C19+C27</f>
        <v>14116409</v>
      </c>
      <c r="D32" s="36">
        <f t="shared" si="10"/>
        <v>12932464</v>
      </c>
      <c r="E32" s="36">
        <f t="shared" si="10"/>
        <v>14130983</v>
      </c>
      <c r="F32" s="36">
        <f t="shared" si="10"/>
        <v>15028569</v>
      </c>
      <c r="G32" s="36">
        <f t="shared" si="10"/>
        <v>14886054</v>
      </c>
      <c r="H32" s="36">
        <f t="shared" si="10"/>
        <v>14604955</v>
      </c>
      <c r="I32" s="36">
        <f t="shared" si="10"/>
        <v>15620685</v>
      </c>
      <c r="J32" s="36">
        <f t="shared" si="10"/>
        <v>15395264</v>
      </c>
      <c r="K32" s="36">
        <f t="shared" si="10"/>
        <v>15037094</v>
      </c>
      <c r="L32" s="36">
        <f t="shared" si="10"/>
        <v>16290335</v>
      </c>
      <c r="M32" s="36">
        <f t="shared" si="10"/>
        <v>15557060</v>
      </c>
      <c r="N32" s="36">
        <f t="shared" si="10"/>
        <v>16410357</v>
      </c>
      <c r="O32" s="37">
        <f>SUM(C32:N32)</f>
        <v>180010229</v>
      </c>
    </row>
    <row r="33" spans="2:15" x14ac:dyDescent="0.2">
      <c r="B33" s="23" t="s">
        <v>653</v>
      </c>
      <c r="C33" s="34">
        <f t="shared" si="10"/>
        <v>9233349</v>
      </c>
      <c r="D33" s="34">
        <f t="shared" si="10"/>
        <v>8127806</v>
      </c>
      <c r="E33" s="34">
        <f t="shared" si="10"/>
        <v>8115113</v>
      </c>
      <c r="F33" s="34">
        <f t="shared" si="10"/>
        <v>9544393</v>
      </c>
      <c r="G33" s="34">
        <f t="shared" si="10"/>
        <v>9806645</v>
      </c>
      <c r="H33" s="34">
        <f t="shared" si="10"/>
        <v>8503219</v>
      </c>
      <c r="I33" s="34">
        <f t="shared" si="10"/>
        <v>10249347</v>
      </c>
      <c r="J33" s="34">
        <f t="shared" si="10"/>
        <v>9288780</v>
      </c>
      <c r="K33" s="34">
        <f t="shared" si="10"/>
        <v>9374028</v>
      </c>
      <c r="L33" s="34">
        <f t="shared" si="10"/>
        <v>9836126</v>
      </c>
      <c r="M33" s="34">
        <f t="shared" si="10"/>
        <v>9549738</v>
      </c>
      <c r="N33" s="34">
        <f t="shared" si="10"/>
        <v>10777924</v>
      </c>
      <c r="O33" s="35">
        <f>SUM(C33:N33)</f>
        <v>112406468</v>
      </c>
    </row>
    <row r="34" spans="2:15" ht="13.5" thickBot="1" x14ac:dyDescent="0.25">
      <c r="B34" s="38" t="s">
        <v>40</v>
      </c>
      <c r="C34" s="39">
        <f>SUM(C31:C33)</f>
        <v>26453193</v>
      </c>
      <c r="D34" s="39">
        <f t="shared" ref="D34:M34" si="11">SUM(D31:D33)</f>
        <v>23650860</v>
      </c>
      <c r="E34" s="39">
        <f t="shared" si="11"/>
        <v>24543038</v>
      </c>
      <c r="F34" s="39">
        <f t="shared" si="11"/>
        <v>32480288</v>
      </c>
      <c r="G34" s="39">
        <f t="shared" si="11"/>
        <v>27043289</v>
      </c>
      <c r="H34" s="39">
        <f t="shared" si="11"/>
        <v>26829059</v>
      </c>
      <c r="I34" s="39">
        <f t="shared" si="11"/>
        <v>29381135</v>
      </c>
      <c r="J34" s="39">
        <f t="shared" si="11"/>
        <v>28964095</v>
      </c>
      <c r="K34" s="39">
        <f t="shared" si="11"/>
        <v>27773947</v>
      </c>
      <c r="L34" s="39">
        <f t="shared" si="11"/>
        <v>29377816</v>
      </c>
      <c r="M34" s="39">
        <f t="shared" si="11"/>
        <v>28702882</v>
      </c>
      <c r="N34" s="39">
        <f>SUM(N31:N33)</f>
        <v>30662343</v>
      </c>
      <c r="O34" s="40">
        <f>SUM(C34:N34)</f>
        <v>335861945</v>
      </c>
    </row>
    <row r="35" spans="2:15" ht="13.5" thickTop="1" x14ac:dyDescent="0.2">
      <c r="B35" s="56"/>
      <c r="C35" s="55"/>
      <c r="D35" s="57"/>
      <c r="E35" s="57"/>
      <c r="F35" s="55"/>
      <c r="G35" s="57"/>
      <c r="H35" s="55"/>
      <c r="I35" s="55"/>
      <c r="J35" s="55"/>
      <c r="K35" s="55"/>
      <c r="L35" s="55"/>
      <c r="M35" s="57"/>
      <c r="N35" s="57"/>
      <c r="O35" s="57"/>
    </row>
    <row r="36" spans="2:15" x14ac:dyDescent="0.2">
      <c r="B36" s="58"/>
    </row>
  </sheetData>
  <mergeCells count="3">
    <mergeCell ref="B2:O2"/>
    <mergeCell ref="B3:O3"/>
    <mergeCell ref="B4:O4"/>
  </mergeCells>
  <hyperlinks>
    <hyperlink ref="B5" location="INDICE!C3" display="Volver al Indice"/>
  </hyperlinks>
  <printOptions horizontalCentered="1"/>
  <pageMargins left="0.19685039370078741" right="0.19685039370078741" top="0.94488188976377963" bottom="0.98425196850393704" header="0" footer="0"/>
  <pageSetup scale="8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81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1.42578125" style="61"/>
    <col min="2" max="2" width="48.42578125" style="61" customWidth="1"/>
    <col min="3" max="9" width="11.28515625" style="61" bestFit="1" customWidth="1"/>
    <col min="10" max="10" width="9.85546875" style="61" bestFit="1" customWidth="1"/>
    <col min="11" max="11" width="11.42578125" style="61" bestFit="1" customWidth="1"/>
    <col min="12" max="14" width="11.28515625" style="61" bestFit="1" customWidth="1"/>
    <col min="15" max="15" width="14.42578125" style="61" bestFit="1" customWidth="1"/>
    <col min="16" max="16384" width="11.42578125" style="61"/>
  </cols>
  <sheetData>
    <row r="1" spans="2:16" x14ac:dyDescent="0.2"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6" ht="15" x14ac:dyDescent="0.2">
      <c r="B2" s="43" t="s">
        <v>624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0"/>
    </row>
    <row r="3" spans="2:16" ht="15" x14ac:dyDescent="0.2">
      <c r="B3" s="43" t="s">
        <v>268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0"/>
    </row>
    <row r="4" spans="2:16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0"/>
    </row>
    <row r="5" spans="2:16" ht="15" x14ac:dyDescent="0.2">
      <c r="B5" s="611" t="s">
        <v>659</v>
      </c>
      <c r="C5" s="544" t="s">
        <v>0</v>
      </c>
      <c r="D5" s="544" t="s">
        <v>1</v>
      </c>
      <c r="E5" s="544" t="s">
        <v>2</v>
      </c>
      <c r="F5" s="544" t="s">
        <v>3</v>
      </c>
      <c r="G5" s="544" t="s">
        <v>4</v>
      </c>
      <c r="H5" s="544" t="s">
        <v>10</v>
      </c>
      <c r="I5" s="544" t="s">
        <v>5</v>
      </c>
      <c r="J5" s="544" t="s">
        <v>6</v>
      </c>
      <c r="K5" s="544" t="s">
        <v>7</v>
      </c>
      <c r="L5" s="544" t="s">
        <v>8</v>
      </c>
      <c r="M5" s="544" t="s">
        <v>11</v>
      </c>
      <c r="N5" s="544" t="s">
        <v>12</v>
      </c>
      <c r="O5" s="545" t="s">
        <v>13</v>
      </c>
      <c r="P5" s="60"/>
    </row>
    <row r="6" spans="2:16" x14ac:dyDescent="0.2">
      <c r="B6" s="609" t="s">
        <v>660</v>
      </c>
      <c r="C6" s="610">
        <v>423381</v>
      </c>
      <c r="D6" s="610">
        <v>406995</v>
      </c>
      <c r="E6" s="610">
        <v>407030</v>
      </c>
      <c r="F6" s="610">
        <v>422225</v>
      </c>
      <c r="G6" s="610">
        <v>412933</v>
      </c>
      <c r="H6" s="610">
        <v>407494</v>
      </c>
      <c r="I6" s="610">
        <v>414335</v>
      </c>
      <c r="J6" s="610">
        <v>399450</v>
      </c>
      <c r="K6" s="610">
        <v>400684</v>
      </c>
      <c r="L6" s="610">
        <v>387503</v>
      </c>
      <c r="M6" s="610">
        <v>385241</v>
      </c>
      <c r="N6" s="610">
        <v>385299</v>
      </c>
      <c r="O6" s="84">
        <v>404381</v>
      </c>
      <c r="P6" s="60"/>
    </row>
    <row r="7" spans="2:16" x14ac:dyDescent="0.2">
      <c r="B7" s="65" t="s">
        <v>661</v>
      </c>
      <c r="C7" s="66">
        <v>72915</v>
      </c>
      <c r="D7" s="66">
        <v>70676</v>
      </c>
      <c r="E7" s="67">
        <v>72657</v>
      </c>
      <c r="F7" s="67">
        <v>79776</v>
      </c>
      <c r="G7" s="67">
        <v>91696</v>
      </c>
      <c r="H7" s="67">
        <v>89783</v>
      </c>
      <c r="I7" s="67">
        <v>84049</v>
      </c>
      <c r="J7" s="66">
        <v>56527</v>
      </c>
      <c r="K7" s="67">
        <v>71783</v>
      </c>
      <c r="L7" s="67">
        <v>70212</v>
      </c>
      <c r="M7" s="67">
        <v>63881</v>
      </c>
      <c r="N7" s="67">
        <v>68608</v>
      </c>
      <c r="O7" s="68">
        <v>74380</v>
      </c>
      <c r="P7" s="60"/>
    </row>
    <row r="8" spans="2:16" x14ac:dyDescent="0.2">
      <c r="B8" s="69" t="s">
        <v>662</v>
      </c>
      <c r="C8" s="66">
        <v>341851</v>
      </c>
      <c r="D8" s="66">
        <v>299318</v>
      </c>
      <c r="E8" s="67">
        <v>344905</v>
      </c>
      <c r="F8" s="67">
        <v>318434</v>
      </c>
      <c r="G8" s="67">
        <v>334454</v>
      </c>
      <c r="H8" s="67">
        <v>368924</v>
      </c>
      <c r="I8" s="67">
        <v>382780</v>
      </c>
      <c r="J8" s="67">
        <v>40878</v>
      </c>
      <c r="K8" s="67">
        <v>96394</v>
      </c>
      <c r="L8" s="67">
        <v>330150</v>
      </c>
      <c r="M8" s="67">
        <v>262841</v>
      </c>
      <c r="N8" s="67">
        <v>299416</v>
      </c>
      <c r="O8" s="68">
        <v>285029</v>
      </c>
      <c r="P8" s="60"/>
    </row>
    <row r="9" spans="2:16" x14ac:dyDescent="0.2">
      <c r="B9" s="69" t="s">
        <v>663</v>
      </c>
      <c r="C9" s="66">
        <v>38946</v>
      </c>
      <c r="D9" s="66">
        <v>36429</v>
      </c>
      <c r="E9" s="67">
        <v>35680</v>
      </c>
      <c r="F9" s="67">
        <v>35974</v>
      </c>
      <c r="G9" s="67">
        <v>37299</v>
      </c>
      <c r="H9" s="67">
        <v>37980</v>
      </c>
      <c r="I9" s="67">
        <v>34402</v>
      </c>
      <c r="J9" s="67">
        <v>30864</v>
      </c>
      <c r="K9" s="67">
        <v>28398</v>
      </c>
      <c r="L9" s="67">
        <v>32668</v>
      </c>
      <c r="M9" s="67">
        <v>30624</v>
      </c>
      <c r="N9" s="67">
        <v>31263</v>
      </c>
      <c r="O9" s="68">
        <v>34211</v>
      </c>
      <c r="P9" s="60"/>
    </row>
    <row r="10" spans="2:16" x14ac:dyDescent="0.2">
      <c r="B10" s="69" t="s">
        <v>664</v>
      </c>
      <c r="C10" s="66">
        <v>104954</v>
      </c>
      <c r="D10" s="66">
        <v>97358</v>
      </c>
      <c r="E10" s="67">
        <v>96001</v>
      </c>
      <c r="F10" s="67">
        <v>101425</v>
      </c>
      <c r="G10" s="67">
        <v>107868</v>
      </c>
      <c r="H10" s="67">
        <v>124307</v>
      </c>
      <c r="I10" s="67">
        <v>107390</v>
      </c>
      <c r="J10" s="67">
        <v>74759</v>
      </c>
      <c r="K10" s="67">
        <v>75578</v>
      </c>
      <c r="L10" s="67">
        <v>113875</v>
      </c>
      <c r="M10" s="67">
        <v>98233</v>
      </c>
      <c r="N10" s="67">
        <v>96475</v>
      </c>
      <c r="O10" s="68">
        <v>99852</v>
      </c>
      <c r="P10" s="60"/>
    </row>
    <row r="11" spans="2:16" x14ac:dyDescent="0.2">
      <c r="B11" s="70" t="s">
        <v>665</v>
      </c>
      <c r="C11" s="66">
        <v>219498</v>
      </c>
      <c r="D11" s="66">
        <v>194128</v>
      </c>
      <c r="E11" s="67">
        <v>216258</v>
      </c>
      <c r="F11" s="67">
        <v>206038</v>
      </c>
      <c r="G11" s="67">
        <v>245945</v>
      </c>
      <c r="H11" s="67">
        <v>231944</v>
      </c>
      <c r="I11" s="67">
        <v>242791</v>
      </c>
      <c r="J11" s="67">
        <v>169523</v>
      </c>
      <c r="K11" s="67">
        <v>169946</v>
      </c>
      <c r="L11" s="67">
        <v>190324</v>
      </c>
      <c r="M11" s="67">
        <v>177309</v>
      </c>
      <c r="N11" s="67">
        <v>199098</v>
      </c>
      <c r="O11" s="68">
        <v>205234</v>
      </c>
      <c r="P11" s="60"/>
    </row>
    <row r="12" spans="2:16" x14ac:dyDescent="0.2">
      <c r="B12" s="71" t="s">
        <v>97</v>
      </c>
      <c r="C12" s="72">
        <v>778164</v>
      </c>
      <c r="D12" s="72">
        <v>697909</v>
      </c>
      <c r="E12" s="72">
        <v>765501</v>
      </c>
      <c r="F12" s="72">
        <v>741647</v>
      </c>
      <c r="G12" s="72">
        <v>817262</v>
      </c>
      <c r="H12" s="72">
        <v>852938</v>
      </c>
      <c r="I12" s="72">
        <v>851412</v>
      </c>
      <c r="J12" s="72">
        <v>372551</v>
      </c>
      <c r="K12" s="72">
        <v>442099</v>
      </c>
      <c r="L12" s="72">
        <v>737229</v>
      </c>
      <c r="M12" s="72">
        <v>632888</v>
      </c>
      <c r="N12" s="72">
        <v>694860</v>
      </c>
      <c r="O12" s="73">
        <v>698706</v>
      </c>
      <c r="P12" s="60"/>
    </row>
    <row r="13" spans="2:16" x14ac:dyDescent="0.2">
      <c r="B13" s="74" t="s">
        <v>666</v>
      </c>
      <c r="C13" s="72">
        <v>3105</v>
      </c>
      <c r="D13" s="72">
        <v>3758</v>
      </c>
      <c r="E13" s="72">
        <v>5867</v>
      </c>
      <c r="F13" s="72">
        <v>4076</v>
      </c>
      <c r="G13" s="72">
        <v>4496</v>
      </c>
      <c r="H13" s="72">
        <v>4852</v>
      </c>
      <c r="I13" s="72">
        <v>5318</v>
      </c>
      <c r="J13" s="72">
        <v>3824</v>
      </c>
      <c r="K13" s="72">
        <v>6000</v>
      </c>
      <c r="L13" s="72">
        <v>5196</v>
      </c>
      <c r="M13" s="72">
        <v>3181</v>
      </c>
      <c r="N13" s="72">
        <v>874</v>
      </c>
      <c r="O13" s="73">
        <v>4212</v>
      </c>
      <c r="P13" s="60"/>
    </row>
    <row r="14" spans="2:16" ht="25.5" x14ac:dyDescent="0.2">
      <c r="B14" s="71" t="s">
        <v>667</v>
      </c>
      <c r="C14" s="72">
        <v>10081</v>
      </c>
      <c r="D14" s="72">
        <v>6764</v>
      </c>
      <c r="E14" s="72">
        <v>5879</v>
      </c>
      <c r="F14" s="72">
        <v>9214</v>
      </c>
      <c r="G14" s="72">
        <v>16964</v>
      </c>
      <c r="H14" s="72">
        <v>8563</v>
      </c>
      <c r="I14" s="72">
        <v>6305</v>
      </c>
      <c r="J14" s="72">
        <v>7688</v>
      </c>
      <c r="K14" s="72">
        <v>5994</v>
      </c>
      <c r="L14" s="72">
        <v>6525</v>
      </c>
      <c r="M14" s="72">
        <v>6525</v>
      </c>
      <c r="N14" s="72">
        <v>7339</v>
      </c>
      <c r="O14" s="73">
        <v>8153</v>
      </c>
      <c r="P14" s="60"/>
    </row>
    <row r="15" spans="2:16" x14ac:dyDescent="0.2">
      <c r="B15" s="69" t="s">
        <v>668</v>
      </c>
      <c r="C15" s="66">
        <v>1486</v>
      </c>
      <c r="D15" s="66">
        <v>1554</v>
      </c>
      <c r="E15" s="67">
        <v>1618</v>
      </c>
      <c r="F15" s="67">
        <v>1810</v>
      </c>
      <c r="G15" s="66">
        <v>1745</v>
      </c>
      <c r="H15" s="67">
        <v>1661</v>
      </c>
      <c r="I15" s="67">
        <v>1541</v>
      </c>
      <c r="J15" s="67">
        <v>1417</v>
      </c>
      <c r="K15" s="67">
        <v>1425</v>
      </c>
      <c r="L15" s="67">
        <v>1496</v>
      </c>
      <c r="M15" s="67">
        <v>1490</v>
      </c>
      <c r="N15" s="67">
        <v>1469</v>
      </c>
      <c r="O15" s="68">
        <v>1559</v>
      </c>
      <c r="P15" s="60"/>
    </row>
    <row r="16" spans="2:16" x14ac:dyDescent="0.2">
      <c r="B16" s="69" t="s">
        <v>669</v>
      </c>
      <c r="C16" s="66">
        <v>280</v>
      </c>
      <c r="D16" s="66">
        <v>285</v>
      </c>
      <c r="E16" s="67">
        <v>368</v>
      </c>
      <c r="F16" s="67">
        <v>350</v>
      </c>
      <c r="G16" s="67">
        <v>349</v>
      </c>
      <c r="H16" s="67">
        <v>352</v>
      </c>
      <c r="I16" s="67">
        <v>257</v>
      </c>
      <c r="J16" s="67">
        <v>260</v>
      </c>
      <c r="K16" s="67">
        <v>277</v>
      </c>
      <c r="L16" s="67">
        <v>270</v>
      </c>
      <c r="M16" s="67">
        <v>279</v>
      </c>
      <c r="N16" s="67">
        <v>271</v>
      </c>
      <c r="O16" s="68">
        <v>300</v>
      </c>
      <c r="P16" s="60"/>
    </row>
    <row r="17" spans="2:16" x14ac:dyDescent="0.2">
      <c r="B17" s="69" t="s">
        <v>670</v>
      </c>
      <c r="C17" s="66">
        <v>341</v>
      </c>
      <c r="D17" s="66">
        <v>347</v>
      </c>
      <c r="E17" s="67">
        <v>350</v>
      </c>
      <c r="F17" s="67">
        <v>491</v>
      </c>
      <c r="G17" s="67">
        <v>431</v>
      </c>
      <c r="H17" s="67">
        <v>460</v>
      </c>
      <c r="I17" s="67">
        <v>259</v>
      </c>
      <c r="J17" s="67">
        <v>326</v>
      </c>
      <c r="K17" s="67">
        <v>324</v>
      </c>
      <c r="L17" s="67">
        <v>299</v>
      </c>
      <c r="M17" s="67">
        <v>334</v>
      </c>
      <c r="N17" s="67">
        <v>312</v>
      </c>
      <c r="O17" s="68">
        <v>356</v>
      </c>
      <c r="P17" s="60"/>
    </row>
    <row r="18" spans="2:16" x14ac:dyDescent="0.2">
      <c r="B18" s="69" t="s">
        <v>671</v>
      </c>
      <c r="C18" s="66">
        <v>489</v>
      </c>
      <c r="D18" s="66">
        <v>503</v>
      </c>
      <c r="E18" s="67">
        <v>538</v>
      </c>
      <c r="F18" s="67">
        <v>560</v>
      </c>
      <c r="G18" s="67">
        <v>574</v>
      </c>
      <c r="H18" s="67">
        <v>574</v>
      </c>
      <c r="I18" s="67">
        <v>574</v>
      </c>
      <c r="J18" s="67">
        <v>565</v>
      </c>
      <c r="K18" s="67">
        <v>795</v>
      </c>
      <c r="L18" s="67">
        <v>508</v>
      </c>
      <c r="M18" s="67">
        <v>513</v>
      </c>
      <c r="N18" s="67">
        <v>516</v>
      </c>
      <c r="O18" s="68">
        <v>559</v>
      </c>
      <c r="P18" s="60"/>
    </row>
    <row r="19" spans="2:16" x14ac:dyDescent="0.2">
      <c r="B19" s="69" t="s">
        <v>672</v>
      </c>
      <c r="C19" s="66">
        <v>1087</v>
      </c>
      <c r="D19" s="66">
        <v>1190</v>
      </c>
      <c r="E19" s="67">
        <v>1180</v>
      </c>
      <c r="F19" s="67">
        <v>1285</v>
      </c>
      <c r="G19" s="67">
        <v>1319</v>
      </c>
      <c r="H19" s="67">
        <v>1286</v>
      </c>
      <c r="I19" s="67">
        <v>1005</v>
      </c>
      <c r="J19" s="67">
        <v>981</v>
      </c>
      <c r="K19" s="67">
        <v>2730</v>
      </c>
      <c r="L19" s="67">
        <v>1086</v>
      </c>
      <c r="M19" s="67">
        <v>1105</v>
      </c>
      <c r="N19" s="67">
        <v>1056</v>
      </c>
      <c r="O19" s="68">
        <v>1276</v>
      </c>
      <c r="P19" s="60"/>
    </row>
    <row r="20" spans="2:16" x14ac:dyDescent="0.2">
      <c r="B20" s="69" t="s">
        <v>673</v>
      </c>
      <c r="C20" s="66">
        <v>277</v>
      </c>
      <c r="D20" s="66">
        <v>323</v>
      </c>
      <c r="E20" s="67">
        <v>278</v>
      </c>
      <c r="F20" s="67">
        <v>275</v>
      </c>
      <c r="G20" s="67">
        <v>379</v>
      </c>
      <c r="H20" s="67">
        <v>278</v>
      </c>
      <c r="I20" s="67">
        <v>132</v>
      </c>
      <c r="J20" s="67">
        <v>82</v>
      </c>
      <c r="K20" s="67">
        <v>108</v>
      </c>
      <c r="L20" s="67">
        <v>111</v>
      </c>
      <c r="M20" s="67">
        <v>200</v>
      </c>
      <c r="N20" s="67">
        <v>120</v>
      </c>
      <c r="O20" s="68">
        <v>214</v>
      </c>
      <c r="P20" s="60"/>
    </row>
    <row r="21" spans="2:16" x14ac:dyDescent="0.2">
      <c r="B21" s="69" t="s">
        <v>674</v>
      </c>
      <c r="C21" s="66">
        <v>474</v>
      </c>
      <c r="D21" s="66">
        <v>497</v>
      </c>
      <c r="E21" s="67">
        <v>542</v>
      </c>
      <c r="F21" s="67">
        <v>571</v>
      </c>
      <c r="G21" s="67">
        <v>568</v>
      </c>
      <c r="H21" s="67">
        <v>565</v>
      </c>
      <c r="I21" s="67">
        <v>568</v>
      </c>
      <c r="J21" s="67">
        <v>608</v>
      </c>
      <c r="K21" s="67">
        <v>496</v>
      </c>
      <c r="L21" s="67">
        <v>509</v>
      </c>
      <c r="M21" s="67">
        <v>545</v>
      </c>
      <c r="N21" s="67">
        <v>570</v>
      </c>
      <c r="O21" s="68">
        <v>543</v>
      </c>
      <c r="P21" s="60"/>
    </row>
    <row r="22" spans="2:16" x14ac:dyDescent="0.2">
      <c r="B22" s="75" t="s">
        <v>675</v>
      </c>
      <c r="C22" s="66">
        <v>28</v>
      </c>
      <c r="D22" s="66">
        <v>43</v>
      </c>
      <c r="E22" s="67">
        <v>29</v>
      </c>
      <c r="F22" s="67">
        <v>42</v>
      </c>
      <c r="G22" s="67">
        <v>64</v>
      </c>
      <c r="H22" s="67">
        <v>31</v>
      </c>
      <c r="I22" s="67">
        <v>13</v>
      </c>
      <c r="J22" s="67">
        <v>13</v>
      </c>
      <c r="K22" s="67">
        <v>8</v>
      </c>
      <c r="L22" s="67">
        <v>9</v>
      </c>
      <c r="M22" s="67">
        <v>9</v>
      </c>
      <c r="N22" s="67">
        <v>13</v>
      </c>
      <c r="O22" s="68">
        <v>25</v>
      </c>
      <c r="P22" s="60"/>
    </row>
    <row r="23" spans="2:16" x14ac:dyDescent="0.2">
      <c r="B23" s="69" t="s">
        <v>676</v>
      </c>
      <c r="C23" s="66">
        <v>744</v>
      </c>
      <c r="D23" s="66">
        <v>768</v>
      </c>
      <c r="E23" s="67">
        <v>796</v>
      </c>
      <c r="F23" s="67">
        <v>846</v>
      </c>
      <c r="G23" s="67">
        <v>883</v>
      </c>
      <c r="H23" s="67">
        <v>829</v>
      </c>
      <c r="I23" s="67">
        <v>665</v>
      </c>
      <c r="J23" s="67">
        <v>655</v>
      </c>
      <c r="K23" s="67">
        <v>666</v>
      </c>
      <c r="L23" s="67">
        <v>622</v>
      </c>
      <c r="M23" s="67">
        <v>652</v>
      </c>
      <c r="N23" s="67">
        <v>660</v>
      </c>
      <c r="O23" s="68">
        <v>732</v>
      </c>
      <c r="P23" s="60"/>
    </row>
    <row r="24" spans="2:16" x14ac:dyDescent="0.2">
      <c r="B24" s="69" t="s">
        <v>677</v>
      </c>
      <c r="C24" s="66">
        <v>1382</v>
      </c>
      <c r="D24" s="66">
        <v>1352</v>
      </c>
      <c r="E24" s="67">
        <v>1670</v>
      </c>
      <c r="F24" s="67">
        <v>1534</v>
      </c>
      <c r="G24" s="67">
        <v>1615</v>
      </c>
      <c r="H24" s="67">
        <v>1603</v>
      </c>
      <c r="I24" s="67">
        <v>1194</v>
      </c>
      <c r="J24" s="67">
        <v>1099</v>
      </c>
      <c r="K24" s="67">
        <v>1204</v>
      </c>
      <c r="L24" s="67">
        <v>1223</v>
      </c>
      <c r="M24" s="67">
        <v>2303</v>
      </c>
      <c r="N24" s="67">
        <v>1300</v>
      </c>
      <c r="O24" s="68">
        <v>1457</v>
      </c>
      <c r="P24" s="60"/>
    </row>
    <row r="25" spans="2:16" x14ac:dyDescent="0.2">
      <c r="B25" s="69" t="s">
        <v>678</v>
      </c>
      <c r="C25" s="66">
        <v>354</v>
      </c>
      <c r="D25" s="66">
        <v>343</v>
      </c>
      <c r="E25" s="67">
        <v>389</v>
      </c>
      <c r="F25" s="67">
        <v>361</v>
      </c>
      <c r="G25" s="67">
        <v>440</v>
      </c>
      <c r="H25" s="67">
        <v>456</v>
      </c>
      <c r="I25" s="67">
        <v>251</v>
      </c>
      <c r="J25" s="67">
        <v>272</v>
      </c>
      <c r="K25" s="67">
        <v>271</v>
      </c>
      <c r="L25" s="67">
        <v>289</v>
      </c>
      <c r="M25" s="67">
        <v>244</v>
      </c>
      <c r="N25" s="67">
        <v>236</v>
      </c>
      <c r="O25" s="68">
        <v>326</v>
      </c>
      <c r="P25" s="60"/>
    </row>
    <row r="26" spans="2:16" x14ac:dyDescent="0.2">
      <c r="B26" s="75" t="s">
        <v>679</v>
      </c>
      <c r="C26" s="66">
        <v>616</v>
      </c>
      <c r="D26" s="66">
        <v>642</v>
      </c>
      <c r="E26" s="67">
        <v>653</v>
      </c>
      <c r="F26" s="67">
        <v>854</v>
      </c>
      <c r="G26" s="67">
        <v>739</v>
      </c>
      <c r="H26" s="67">
        <v>664</v>
      </c>
      <c r="I26" s="67">
        <v>647</v>
      </c>
      <c r="J26" s="67">
        <v>733</v>
      </c>
      <c r="K26" s="67">
        <v>1554</v>
      </c>
      <c r="L26" s="67">
        <v>599</v>
      </c>
      <c r="M26" s="67">
        <v>584</v>
      </c>
      <c r="N26" s="67">
        <v>604</v>
      </c>
      <c r="O26" s="68">
        <v>741</v>
      </c>
      <c r="P26" s="60"/>
    </row>
    <row r="27" spans="2:16" x14ac:dyDescent="0.2">
      <c r="B27" s="76" t="s">
        <v>680</v>
      </c>
      <c r="C27" s="66">
        <v>51</v>
      </c>
      <c r="D27" s="66">
        <v>53</v>
      </c>
      <c r="E27" s="67">
        <v>53</v>
      </c>
      <c r="F27" s="67">
        <v>55</v>
      </c>
      <c r="G27" s="67">
        <v>55</v>
      </c>
      <c r="H27" s="67">
        <v>59</v>
      </c>
      <c r="I27" s="67">
        <v>59</v>
      </c>
      <c r="J27" s="67">
        <v>65</v>
      </c>
      <c r="K27" s="67">
        <v>20</v>
      </c>
      <c r="L27" s="67">
        <v>16</v>
      </c>
      <c r="M27" s="67">
        <v>25</v>
      </c>
      <c r="N27" s="67">
        <v>18</v>
      </c>
      <c r="O27" s="68">
        <v>44</v>
      </c>
      <c r="P27" s="60"/>
    </row>
    <row r="28" spans="2:16" x14ac:dyDescent="0.2">
      <c r="B28" s="69" t="s">
        <v>681</v>
      </c>
      <c r="C28" s="66">
        <v>815</v>
      </c>
      <c r="D28" s="66">
        <v>844</v>
      </c>
      <c r="E28" s="67">
        <v>972</v>
      </c>
      <c r="F28" s="67">
        <v>1042</v>
      </c>
      <c r="G28" s="67">
        <v>935</v>
      </c>
      <c r="H28" s="67">
        <v>947</v>
      </c>
      <c r="I28" s="67">
        <v>880</v>
      </c>
      <c r="J28" s="67">
        <v>709</v>
      </c>
      <c r="K28" s="67">
        <v>1855</v>
      </c>
      <c r="L28" s="67">
        <v>773</v>
      </c>
      <c r="M28" s="67">
        <v>764</v>
      </c>
      <c r="N28" s="67">
        <v>730</v>
      </c>
      <c r="O28" s="68">
        <v>939</v>
      </c>
      <c r="P28" s="60"/>
    </row>
    <row r="29" spans="2:16" x14ac:dyDescent="0.2">
      <c r="B29" s="69" t="s">
        <v>682</v>
      </c>
      <c r="C29" s="66">
        <v>557</v>
      </c>
      <c r="D29" s="66">
        <v>558</v>
      </c>
      <c r="E29" s="67">
        <v>607</v>
      </c>
      <c r="F29" s="67">
        <v>691</v>
      </c>
      <c r="G29" s="67">
        <v>642</v>
      </c>
      <c r="H29" s="67">
        <v>628</v>
      </c>
      <c r="I29" s="67">
        <v>530</v>
      </c>
      <c r="J29" s="67">
        <v>575</v>
      </c>
      <c r="K29" s="67">
        <v>599</v>
      </c>
      <c r="L29" s="67">
        <v>651</v>
      </c>
      <c r="M29" s="67">
        <v>583</v>
      </c>
      <c r="N29" s="67">
        <v>627</v>
      </c>
      <c r="O29" s="68">
        <v>604</v>
      </c>
      <c r="P29" s="60"/>
    </row>
    <row r="30" spans="2:16" x14ac:dyDescent="0.2">
      <c r="B30" s="69" t="s">
        <v>683</v>
      </c>
      <c r="C30" s="66">
        <v>697</v>
      </c>
      <c r="D30" s="66">
        <v>697</v>
      </c>
      <c r="E30" s="67">
        <v>778</v>
      </c>
      <c r="F30" s="67">
        <v>790</v>
      </c>
      <c r="G30" s="67">
        <v>741</v>
      </c>
      <c r="H30" s="67">
        <v>735</v>
      </c>
      <c r="I30" s="67">
        <v>724</v>
      </c>
      <c r="J30" s="67">
        <v>870</v>
      </c>
      <c r="K30" s="67">
        <v>656</v>
      </c>
      <c r="L30" s="67">
        <v>631</v>
      </c>
      <c r="M30" s="67">
        <v>717</v>
      </c>
      <c r="N30" s="67">
        <v>668</v>
      </c>
      <c r="O30" s="68">
        <v>725</v>
      </c>
      <c r="P30" s="60"/>
    </row>
    <row r="31" spans="2:16" x14ac:dyDescent="0.2">
      <c r="B31" s="69" t="s">
        <v>684</v>
      </c>
      <c r="C31" s="66">
        <v>529</v>
      </c>
      <c r="D31" s="66">
        <v>556</v>
      </c>
      <c r="E31" s="67">
        <v>598</v>
      </c>
      <c r="F31" s="67">
        <v>638</v>
      </c>
      <c r="G31" s="67">
        <v>611</v>
      </c>
      <c r="H31" s="67">
        <v>785</v>
      </c>
      <c r="I31" s="67">
        <v>485</v>
      </c>
      <c r="J31" s="67">
        <v>520</v>
      </c>
      <c r="K31" s="67">
        <v>555</v>
      </c>
      <c r="L31" s="67">
        <v>556</v>
      </c>
      <c r="M31" s="67">
        <v>585</v>
      </c>
      <c r="N31" s="67">
        <v>598</v>
      </c>
      <c r="O31" s="68">
        <v>585</v>
      </c>
      <c r="P31" s="60"/>
    </row>
    <row r="32" spans="2:16" x14ac:dyDescent="0.2">
      <c r="B32" s="69" t="s">
        <v>685</v>
      </c>
      <c r="C32" s="66">
        <v>626</v>
      </c>
      <c r="D32" s="66">
        <v>655</v>
      </c>
      <c r="E32" s="67">
        <v>691</v>
      </c>
      <c r="F32" s="67">
        <v>761</v>
      </c>
      <c r="G32" s="67">
        <v>746</v>
      </c>
      <c r="H32" s="67">
        <v>727</v>
      </c>
      <c r="I32" s="67">
        <v>530</v>
      </c>
      <c r="J32" s="67">
        <v>541</v>
      </c>
      <c r="K32" s="67">
        <v>653</v>
      </c>
      <c r="L32" s="67">
        <v>655</v>
      </c>
      <c r="M32" s="67">
        <v>648</v>
      </c>
      <c r="N32" s="67">
        <v>693</v>
      </c>
      <c r="O32" s="68">
        <v>661</v>
      </c>
      <c r="P32" s="60"/>
    </row>
    <row r="33" spans="2:16" x14ac:dyDescent="0.2">
      <c r="B33" s="69" t="s">
        <v>686</v>
      </c>
      <c r="C33" s="66">
        <v>971</v>
      </c>
      <c r="D33" s="66">
        <v>1041</v>
      </c>
      <c r="E33" s="67">
        <v>1157</v>
      </c>
      <c r="F33" s="67">
        <v>1248</v>
      </c>
      <c r="G33" s="66">
        <v>1254</v>
      </c>
      <c r="H33" s="67">
        <v>1187</v>
      </c>
      <c r="I33" s="67">
        <v>1099</v>
      </c>
      <c r="J33" s="67">
        <v>1037</v>
      </c>
      <c r="K33" s="67">
        <v>971</v>
      </c>
      <c r="L33" s="67">
        <v>1046</v>
      </c>
      <c r="M33" s="67">
        <v>1022</v>
      </c>
      <c r="N33" s="67">
        <v>1022</v>
      </c>
      <c r="O33" s="68">
        <v>1088</v>
      </c>
      <c r="P33" s="60"/>
    </row>
    <row r="34" spans="2:16" x14ac:dyDescent="0.2">
      <c r="B34" s="69" t="s">
        <v>687</v>
      </c>
      <c r="C34" s="66">
        <v>1219</v>
      </c>
      <c r="D34" s="66">
        <v>1243</v>
      </c>
      <c r="E34" s="67">
        <v>1735</v>
      </c>
      <c r="F34" s="67">
        <v>1475</v>
      </c>
      <c r="G34" s="67">
        <v>1531</v>
      </c>
      <c r="H34" s="67">
        <v>1418</v>
      </c>
      <c r="I34" s="67">
        <v>1111</v>
      </c>
      <c r="J34" s="67">
        <v>1094</v>
      </c>
      <c r="K34" s="67">
        <v>1336</v>
      </c>
      <c r="L34" s="67">
        <v>1525</v>
      </c>
      <c r="M34" s="67">
        <v>1270</v>
      </c>
      <c r="N34" s="67">
        <v>1258</v>
      </c>
      <c r="O34" s="68">
        <v>1351</v>
      </c>
      <c r="P34" s="60"/>
    </row>
    <row r="35" spans="2:16" x14ac:dyDescent="0.2">
      <c r="B35" s="69" t="s">
        <v>688</v>
      </c>
      <c r="C35" s="66">
        <v>1189</v>
      </c>
      <c r="D35" s="66">
        <v>1230</v>
      </c>
      <c r="E35" s="67">
        <v>1299</v>
      </c>
      <c r="F35" s="67">
        <v>1437</v>
      </c>
      <c r="G35" s="67">
        <v>1426</v>
      </c>
      <c r="H35" s="67">
        <v>1475</v>
      </c>
      <c r="I35" s="67">
        <v>1085</v>
      </c>
      <c r="J35" s="67">
        <v>1281</v>
      </c>
      <c r="K35" s="67">
        <v>1316</v>
      </c>
      <c r="L35" s="67">
        <v>1354</v>
      </c>
      <c r="M35" s="67">
        <v>1325</v>
      </c>
      <c r="N35" s="67">
        <v>1368</v>
      </c>
      <c r="O35" s="68">
        <v>1315</v>
      </c>
      <c r="P35" s="60"/>
    </row>
    <row r="36" spans="2:16" x14ac:dyDescent="0.2">
      <c r="B36" s="69" t="s">
        <v>689</v>
      </c>
      <c r="C36" s="66">
        <v>2110</v>
      </c>
      <c r="D36" s="66">
        <v>2118</v>
      </c>
      <c r="E36" s="67">
        <v>2179</v>
      </c>
      <c r="F36" s="67">
        <v>2114</v>
      </c>
      <c r="G36" s="66">
        <v>2128</v>
      </c>
      <c r="H36" s="67">
        <v>2176</v>
      </c>
      <c r="I36" s="67">
        <v>1726</v>
      </c>
      <c r="J36" s="67">
        <v>1762</v>
      </c>
      <c r="K36" s="67">
        <v>2019</v>
      </c>
      <c r="L36" s="67">
        <v>1946</v>
      </c>
      <c r="M36" s="67">
        <v>1977</v>
      </c>
      <c r="N36" s="67">
        <v>1987</v>
      </c>
      <c r="O36" s="68">
        <v>2020</v>
      </c>
      <c r="P36" s="60"/>
    </row>
    <row r="37" spans="2:16" x14ac:dyDescent="0.2">
      <c r="B37" s="69" t="s">
        <v>690</v>
      </c>
      <c r="C37" s="66">
        <v>1453</v>
      </c>
      <c r="D37" s="66">
        <v>1478</v>
      </c>
      <c r="E37" s="67">
        <v>1558</v>
      </c>
      <c r="F37" s="67">
        <v>1575</v>
      </c>
      <c r="G37" s="67">
        <v>1601</v>
      </c>
      <c r="H37" s="67">
        <v>1637</v>
      </c>
      <c r="I37" s="67">
        <v>1583</v>
      </c>
      <c r="J37" s="67">
        <v>1503</v>
      </c>
      <c r="K37" s="67">
        <v>2373</v>
      </c>
      <c r="L37" s="67">
        <v>1431</v>
      </c>
      <c r="M37" s="67">
        <v>1472</v>
      </c>
      <c r="N37" s="67">
        <v>1486</v>
      </c>
      <c r="O37" s="77"/>
      <c r="P37" s="60"/>
    </row>
    <row r="38" spans="2:16" x14ac:dyDescent="0.2">
      <c r="B38" s="69" t="s">
        <v>691</v>
      </c>
      <c r="C38" s="66">
        <v>1207</v>
      </c>
      <c r="D38" s="66">
        <v>1230</v>
      </c>
      <c r="E38" s="67">
        <v>1275</v>
      </c>
      <c r="F38" s="67">
        <v>1358</v>
      </c>
      <c r="G38" s="66">
        <v>1336</v>
      </c>
      <c r="H38" s="67">
        <v>1289</v>
      </c>
      <c r="I38" s="67">
        <v>1016</v>
      </c>
      <c r="J38" s="67">
        <v>1082</v>
      </c>
      <c r="K38" s="67">
        <v>1073</v>
      </c>
      <c r="L38" s="67">
        <v>1130</v>
      </c>
      <c r="M38" s="67">
        <v>1134</v>
      </c>
      <c r="N38" s="67">
        <v>1147</v>
      </c>
      <c r="O38" s="68">
        <v>1596</v>
      </c>
      <c r="P38" s="60"/>
    </row>
    <row r="39" spans="2:16" x14ac:dyDescent="0.2">
      <c r="B39" s="69" t="s">
        <v>692</v>
      </c>
      <c r="C39" s="66">
        <v>1731</v>
      </c>
      <c r="D39" s="66">
        <v>1382</v>
      </c>
      <c r="E39" s="67">
        <v>1819</v>
      </c>
      <c r="F39" s="67">
        <v>2116</v>
      </c>
      <c r="G39" s="66">
        <v>1933</v>
      </c>
      <c r="H39" s="67">
        <v>1911</v>
      </c>
      <c r="I39" s="67">
        <v>1853</v>
      </c>
      <c r="J39" s="67">
        <v>1685</v>
      </c>
      <c r="K39" s="67">
        <v>1593</v>
      </c>
      <c r="L39" s="67">
        <v>1977</v>
      </c>
      <c r="M39" s="67">
        <v>1522</v>
      </c>
      <c r="N39" s="67">
        <v>1561</v>
      </c>
      <c r="O39" s="68">
        <v>1190</v>
      </c>
      <c r="P39" s="60"/>
    </row>
    <row r="40" spans="2:16" x14ac:dyDescent="0.2">
      <c r="B40" s="69" t="s">
        <v>693</v>
      </c>
      <c r="C40" s="66">
        <v>1049</v>
      </c>
      <c r="D40" s="66">
        <v>1118</v>
      </c>
      <c r="E40" s="67">
        <v>1203</v>
      </c>
      <c r="F40" s="67">
        <v>1307</v>
      </c>
      <c r="G40" s="67">
        <v>1238</v>
      </c>
      <c r="H40" s="67">
        <v>1234</v>
      </c>
      <c r="I40" s="67">
        <v>926</v>
      </c>
      <c r="J40" s="67">
        <v>956</v>
      </c>
      <c r="K40" s="67">
        <v>1974</v>
      </c>
      <c r="L40" s="67">
        <v>1113</v>
      </c>
      <c r="M40" s="67">
        <v>1227</v>
      </c>
      <c r="N40" s="67">
        <v>1166</v>
      </c>
      <c r="O40" s="68">
        <v>1757</v>
      </c>
      <c r="P40" s="60"/>
    </row>
    <row r="41" spans="2:16" x14ac:dyDescent="0.2">
      <c r="B41" s="69" t="s">
        <v>694</v>
      </c>
      <c r="C41" s="66">
        <v>1583</v>
      </c>
      <c r="D41" s="66">
        <v>1736</v>
      </c>
      <c r="E41" s="66">
        <v>1582</v>
      </c>
      <c r="F41" s="66">
        <v>1842</v>
      </c>
      <c r="G41" s="66">
        <v>1743</v>
      </c>
      <c r="H41" s="66">
        <v>1771</v>
      </c>
      <c r="I41" s="66">
        <v>1842</v>
      </c>
      <c r="J41" s="66">
        <v>1434</v>
      </c>
      <c r="K41" s="66">
        <v>2315</v>
      </c>
      <c r="L41" s="66">
        <v>1449</v>
      </c>
      <c r="M41" s="66">
        <v>1424</v>
      </c>
      <c r="N41" s="66">
        <v>1478</v>
      </c>
      <c r="O41" s="68">
        <v>1209</v>
      </c>
      <c r="P41" s="60"/>
    </row>
    <row r="42" spans="2:16" x14ac:dyDescent="0.2">
      <c r="B42" s="69" t="s">
        <v>695</v>
      </c>
      <c r="C42" s="66">
        <v>993</v>
      </c>
      <c r="D42" s="66">
        <v>999</v>
      </c>
      <c r="E42" s="67">
        <v>1060</v>
      </c>
      <c r="F42" s="67">
        <v>1234</v>
      </c>
      <c r="G42" s="66">
        <v>1313</v>
      </c>
      <c r="H42" s="67">
        <v>1113</v>
      </c>
      <c r="I42" s="67">
        <v>998</v>
      </c>
      <c r="J42" s="67">
        <v>1121</v>
      </c>
      <c r="K42" s="67">
        <v>1011</v>
      </c>
      <c r="L42" s="67">
        <v>1052</v>
      </c>
      <c r="M42" s="67">
        <v>1075</v>
      </c>
      <c r="N42" s="67">
        <v>1063</v>
      </c>
      <c r="O42" s="68">
        <v>1683</v>
      </c>
      <c r="P42" s="60"/>
    </row>
    <row r="43" spans="2:16" x14ac:dyDescent="0.2">
      <c r="B43" s="75" t="s">
        <v>696</v>
      </c>
      <c r="C43" s="66">
        <v>238</v>
      </c>
      <c r="D43" s="66">
        <v>257</v>
      </c>
      <c r="E43" s="67">
        <v>269</v>
      </c>
      <c r="F43" s="67">
        <v>285</v>
      </c>
      <c r="G43" s="67">
        <v>291</v>
      </c>
      <c r="H43" s="67">
        <v>298</v>
      </c>
      <c r="I43" s="67">
        <v>245</v>
      </c>
      <c r="J43" s="67">
        <v>236</v>
      </c>
      <c r="K43" s="67">
        <v>248</v>
      </c>
      <c r="L43" s="67">
        <v>240</v>
      </c>
      <c r="M43" s="67">
        <v>250</v>
      </c>
      <c r="N43" s="67">
        <v>256</v>
      </c>
      <c r="O43" s="68">
        <v>1086</v>
      </c>
      <c r="P43" s="60"/>
    </row>
    <row r="44" spans="2:16" x14ac:dyDescent="0.2">
      <c r="B44" s="69" t="s">
        <v>697</v>
      </c>
      <c r="C44" s="66">
        <v>1246</v>
      </c>
      <c r="D44" s="66">
        <v>1259</v>
      </c>
      <c r="E44" s="66">
        <v>1233</v>
      </c>
      <c r="F44" s="66">
        <v>1615</v>
      </c>
      <c r="G44" s="66">
        <v>1356</v>
      </c>
      <c r="H44" s="66">
        <v>1360</v>
      </c>
      <c r="I44" s="66">
        <v>1174</v>
      </c>
      <c r="J44" s="66">
        <v>687</v>
      </c>
      <c r="K44" s="66">
        <v>880</v>
      </c>
      <c r="L44" s="66">
        <v>1131</v>
      </c>
      <c r="M44" s="66">
        <v>1366</v>
      </c>
      <c r="N44" s="66">
        <v>1325</v>
      </c>
      <c r="O44" s="68">
        <v>1219</v>
      </c>
      <c r="P44" s="60"/>
    </row>
    <row r="45" spans="2:16" x14ac:dyDescent="0.2">
      <c r="B45" s="69" t="s">
        <v>698</v>
      </c>
      <c r="C45" s="66">
        <v>78</v>
      </c>
      <c r="D45" s="66">
        <v>81</v>
      </c>
      <c r="E45" s="66">
        <v>78</v>
      </c>
      <c r="F45" s="66">
        <v>100</v>
      </c>
      <c r="G45" s="66">
        <v>97</v>
      </c>
      <c r="H45" s="66">
        <v>92</v>
      </c>
      <c r="I45" s="66">
        <v>89</v>
      </c>
      <c r="J45" s="66">
        <v>89</v>
      </c>
      <c r="K45" s="66">
        <v>84</v>
      </c>
      <c r="L45" s="66">
        <v>96</v>
      </c>
      <c r="M45" s="67">
        <v>59</v>
      </c>
      <c r="N45" s="67">
        <v>65</v>
      </c>
      <c r="O45" s="68">
        <v>84</v>
      </c>
      <c r="P45" s="60"/>
    </row>
    <row r="46" spans="2:16" x14ac:dyDescent="0.2">
      <c r="B46" s="69" t="s">
        <v>699</v>
      </c>
      <c r="C46" s="66">
        <v>4</v>
      </c>
      <c r="D46" s="66">
        <v>4</v>
      </c>
      <c r="E46" s="66">
        <v>4</v>
      </c>
      <c r="F46" s="66">
        <v>4</v>
      </c>
      <c r="G46" s="66">
        <v>4</v>
      </c>
      <c r="H46" s="66">
        <v>4</v>
      </c>
      <c r="I46" s="66">
        <v>4</v>
      </c>
      <c r="J46" s="66">
        <v>4</v>
      </c>
      <c r="K46" s="66">
        <v>8</v>
      </c>
      <c r="L46" s="66">
        <v>4</v>
      </c>
      <c r="M46" s="67">
        <v>4</v>
      </c>
      <c r="N46" s="67">
        <v>4</v>
      </c>
      <c r="O46" s="68">
        <v>4</v>
      </c>
      <c r="P46" s="60"/>
    </row>
    <row r="47" spans="2:16" x14ac:dyDescent="0.2">
      <c r="B47" s="69" t="s">
        <v>700</v>
      </c>
      <c r="C47" s="66">
        <v>30</v>
      </c>
      <c r="D47" s="66">
        <v>34</v>
      </c>
      <c r="E47" s="66">
        <v>50</v>
      </c>
      <c r="F47" s="66">
        <v>78</v>
      </c>
      <c r="G47" s="66">
        <v>56</v>
      </c>
      <c r="H47" s="66">
        <v>60</v>
      </c>
      <c r="I47" s="66">
        <v>1</v>
      </c>
      <c r="J47" s="66">
        <v>0</v>
      </c>
      <c r="K47" s="66">
        <v>26</v>
      </c>
      <c r="L47" s="66">
        <v>64</v>
      </c>
      <c r="M47" s="67">
        <v>47</v>
      </c>
      <c r="N47" s="67">
        <v>37</v>
      </c>
      <c r="O47" s="68">
        <v>40</v>
      </c>
      <c r="P47" s="60"/>
    </row>
    <row r="48" spans="2:16" x14ac:dyDescent="0.2">
      <c r="B48" s="69" t="s">
        <v>701</v>
      </c>
      <c r="C48" s="66">
        <v>207</v>
      </c>
      <c r="D48" s="66">
        <v>202</v>
      </c>
      <c r="E48" s="66">
        <v>249</v>
      </c>
      <c r="F48" s="66">
        <v>270</v>
      </c>
      <c r="G48" s="66">
        <v>267</v>
      </c>
      <c r="H48" s="66">
        <v>273</v>
      </c>
      <c r="I48" s="66">
        <v>281</v>
      </c>
      <c r="J48" s="66">
        <v>281</v>
      </c>
      <c r="K48" s="66">
        <v>236</v>
      </c>
      <c r="L48" s="66">
        <v>231</v>
      </c>
      <c r="M48" s="67">
        <v>236</v>
      </c>
      <c r="N48" s="67">
        <v>241</v>
      </c>
      <c r="O48" s="68">
        <v>248</v>
      </c>
      <c r="P48" s="60"/>
    </row>
    <row r="49" spans="2:16" x14ac:dyDescent="0.2">
      <c r="B49" s="69" t="s">
        <v>702</v>
      </c>
      <c r="C49" s="66">
        <v>4</v>
      </c>
      <c r="D49" s="66">
        <v>4</v>
      </c>
      <c r="E49" s="66">
        <v>4</v>
      </c>
      <c r="F49" s="66">
        <v>4</v>
      </c>
      <c r="G49" s="66">
        <v>4</v>
      </c>
      <c r="H49" s="66">
        <v>4</v>
      </c>
      <c r="I49" s="66">
        <v>7</v>
      </c>
      <c r="J49" s="66">
        <v>0</v>
      </c>
      <c r="K49" s="66">
        <v>22</v>
      </c>
      <c r="L49" s="66">
        <v>15</v>
      </c>
      <c r="M49" s="67">
        <v>18</v>
      </c>
      <c r="N49" s="67">
        <v>17</v>
      </c>
      <c r="O49" s="68">
        <v>9</v>
      </c>
      <c r="P49" s="60"/>
    </row>
    <row r="50" spans="2:16" x14ac:dyDescent="0.2">
      <c r="B50" s="69" t="s">
        <v>703</v>
      </c>
      <c r="C50" s="66">
        <v>221</v>
      </c>
      <c r="D50" s="66">
        <v>214</v>
      </c>
      <c r="E50" s="66">
        <v>217</v>
      </c>
      <c r="F50" s="66">
        <v>229</v>
      </c>
      <c r="G50" s="66">
        <v>237</v>
      </c>
      <c r="H50" s="66">
        <v>246</v>
      </c>
      <c r="I50" s="66">
        <v>248</v>
      </c>
      <c r="J50" s="66">
        <v>194</v>
      </c>
      <c r="K50" s="66">
        <v>196</v>
      </c>
      <c r="L50" s="66">
        <v>203</v>
      </c>
      <c r="M50" s="67">
        <v>215</v>
      </c>
      <c r="N50" s="67">
        <v>214</v>
      </c>
      <c r="O50" s="68">
        <v>220</v>
      </c>
      <c r="P50" s="60"/>
    </row>
    <row r="51" spans="2:16" x14ac:dyDescent="0.2">
      <c r="B51" s="69" t="s">
        <v>704</v>
      </c>
      <c r="C51" s="66">
        <v>193</v>
      </c>
      <c r="D51" s="66">
        <v>190</v>
      </c>
      <c r="E51" s="66">
        <v>235</v>
      </c>
      <c r="F51" s="66">
        <v>242</v>
      </c>
      <c r="G51" s="66">
        <v>249</v>
      </c>
      <c r="H51" s="66">
        <v>246</v>
      </c>
      <c r="I51" s="66">
        <v>172</v>
      </c>
      <c r="J51" s="66">
        <v>162</v>
      </c>
      <c r="K51" s="66">
        <v>274</v>
      </c>
      <c r="L51" s="66">
        <v>162</v>
      </c>
      <c r="M51" s="67">
        <v>199</v>
      </c>
      <c r="N51" s="67">
        <v>200</v>
      </c>
      <c r="O51" s="68">
        <v>210</v>
      </c>
      <c r="P51" s="60"/>
    </row>
    <row r="52" spans="2:16" x14ac:dyDescent="0.2">
      <c r="B52" s="69" t="s">
        <v>705</v>
      </c>
      <c r="C52" s="66">
        <v>54</v>
      </c>
      <c r="D52" s="66">
        <v>54</v>
      </c>
      <c r="E52" s="66">
        <v>53</v>
      </c>
      <c r="F52" s="66">
        <v>54</v>
      </c>
      <c r="G52" s="66">
        <v>55</v>
      </c>
      <c r="H52" s="66">
        <v>55</v>
      </c>
      <c r="I52" s="66">
        <v>42</v>
      </c>
      <c r="J52" s="66">
        <v>41</v>
      </c>
      <c r="K52" s="66">
        <v>41</v>
      </c>
      <c r="L52" s="66">
        <v>42</v>
      </c>
      <c r="M52" s="67">
        <v>42</v>
      </c>
      <c r="N52" s="67">
        <v>39</v>
      </c>
      <c r="O52" s="68">
        <v>48</v>
      </c>
      <c r="P52" s="60"/>
    </row>
    <row r="53" spans="2:16" x14ac:dyDescent="0.2">
      <c r="B53" s="69" t="s">
        <v>706</v>
      </c>
      <c r="C53" s="66">
        <v>115</v>
      </c>
      <c r="D53" s="66">
        <v>124</v>
      </c>
      <c r="E53" s="66">
        <v>127</v>
      </c>
      <c r="F53" s="66">
        <v>134</v>
      </c>
      <c r="G53" s="66">
        <v>135</v>
      </c>
      <c r="H53" s="66">
        <v>116</v>
      </c>
      <c r="I53" s="66">
        <v>125</v>
      </c>
      <c r="J53" s="66">
        <v>189</v>
      </c>
      <c r="K53" s="66">
        <v>128</v>
      </c>
      <c r="L53" s="66">
        <v>170</v>
      </c>
      <c r="M53" s="67">
        <v>117</v>
      </c>
      <c r="N53" s="67">
        <v>133</v>
      </c>
      <c r="O53" s="68">
        <v>134</v>
      </c>
      <c r="P53" s="60"/>
    </row>
    <row r="54" spans="2:16" x14ac:dyDescent="0.2">
      <c r="B54" s="69" t="s">
        <v>707</v>
      </c>
      <c r="C54" s="66">
        <v>228</v>
      </c>
      <c r="D54" s="66">
        <v>216</v>
      </c>
      <c r="E54" s="66">
        <v>237</v>
      </c>
      <c r="F54" s="66">
        <v>280</v>
      </c>
      <c r="G54" s="66">
        <v>270</v>
      </c>
      <c r="H54" s="66">
        <v>261</v>
      </c>
      <c r="I54" s="66">
        <v>231</v>
      </c>
      <c r="J54" s="66">
        <v>204</v>
      </c>
      <c r="K54" s="66">
        <v>172</v>
      </c>
      <c r="L54" s="66">
        <v>209</v>
      </c>
      <c r="M54" s="67">
        <v>192</v>
      </c>
      <c r="N54" s="67">
        <v>194</v>
      </c>
      <c r="O54" s="68">
        <v>225</v>
      </c>
      <c r="P54" s="60"/>
    </row>
    <row r="55" spans="2:16" x14ac:dyDescent="0.2">
      <c r="B55" s="69" t="s">
        <v>708</v>
      </c>
      <c r="C55" s="66">
        <v>348</v>
      </c>
      <c r="D55" s="66">
        <v>337</v>
      </c>
      <c r="E55" s="66">
        <v>402</v>
      </c>
      <c r="F55" s="66">
        <v>395</v>
      </c>
      <c r="G55" s="66">
        <v>380</v>
      </c>
      <c r="H55" s="66">
        <v>394</v>
      </c>
      <c r="I55" s="66">
        <v>380</v>
      </c>
      <c r="J55" s="66">
        <v>661</v>
      </c>
      <c r="K55" s="66">
        <v>362</v>
      </c>
      <c r="L55" s="66">
        <v>358</v>
      </c>
      <c r="M55" s="67">
        <v>361</v>
      </c>
      <c r="N55" s="67">
        <v>387</v>
      </c>
      <c r="O55" s="68">
        <v>397</v>
      </c>
      <c r="P55" s="60"/>
    </row>
    <row r="56" spans="2:16" x14ac:dyDescent="0.2">
      <c r="B56" s="69" t="s">
        <v>709</v>
      </c>
      <c r="C56" s="66">
        <v>103</v>
      </c>
      <c r="D56" s="66">
        <v>103</v>
      </c>
      <c r="E56" s="66">
        <v>131</v>
      </c>
      <c r="F56" s="66">
        <v>118</v>
      </c>
      <c r="G56" s="66">
        <v>119</v>
      </c>
      <c r="H56" s="66">
        <v>117</v>
      </c>
      <c r="I56" s="66">
        <v>123</v>
      </c>
      <c r="J56" s="66">
        <v>102</v>
      </c>
      <c r="K56" s="66">
        <v>49</v>
      </c>
      <c r="L56" s="66">
        <v>64</v>
      </c>
      <c r="M56" s="67">
        <v>57</v>
      </c>
      <c r="N56" s="67">
        <v>59</v>
      </c>
      <c r="O56" s="68">
        <v>95</v>
      </c>
      <c r="P56" s="60"/>
    </row>
    <row r="57" spans="2:16" x14ac:dyDescent="0.2">
      <c r="B57" s="69" t="s">
        <v>710</v>
      </c>
      <c r="C57" s="66">
        <v>110</v>
      </c>
      <c r="D57" s="66">
        <v>110</v>
      </c>
      <c r="E57" s="66">
        <v>110</v>
      </c>
      <c r="F57" s="66">
        <v>109</v>
      </c>
      <c r="G57" s="66">
        <v>108</v>
      </c>
      <c r="H57" s="66">
        <v>108</v>
      </c>
      <c r="I57" s="66">
        <v>108</v>
      </c>
      <c r="J57" s="66">
        <v>90</v>
      </c>
      <c r="K57" s="66">
        <v>90</v>
      </c>
      <c r="L57" s="66">
        <v>90</v>
      </c>
      <c r="M57" s="67">
        <v>87</v>
      </c>
      <c r="N57" s="67">
        <v>91</v>
      </c>
      <c r="O57" s="68">
        <v>101</v>
      </c>
      <c r="P57" s="60"/>
    </row>
    <row r="58" spans="2:16" x14ac:dyDescent="0.2">
      <c r="B58" s="69" t="s">
        <v>711</v>
      </c>
      <c r="C58" s="66">
        <v>12</v>
      </c>
      <c r="D58" s="66">
        <v>12</v>
      </c>
      <c r="E58" s="66">
        <v>12</v>
      </c>
      <c r="F58" s="66">
        <v>42</v>
      </c>
      <c r="G58" s="66">
        <v>21</v>
      </c>
      <c r="H58" s="66">
        <v>21</v>
      </c>
      <c r="I58" s="66">
        <v>21</v>
      </c>
      <c r="J58" s="66">
        <v>6</v>
      </c>
      <c r="K58" s="66">
        <v>6</v>
      </c>
      <c r="L58" s="66">
        <v>6</v>
      </c>
      <c r="M58" s="67">
        <v>14</v>
      </c>
      <c r="N58" s="67">
        <v>8</v>
      </c>
      <c r="O58" s="68">
        <v>15</v>
      </c>
      <c r="P58" s="60"/>
    </row>
    <row r="59" spans="2:16" x14ac:dyDescent="0.2">
      <c r="B59" s="69" t="s">
        <v>712</v>
      </c>
      <c r="C59" s="66">
        <v>136</v>
      </c>
      <c r="D59" s="66">
        <v>135</v>
      </c>
      <c r="E59" s="66">
        <v>143</v>
      </c>
      <c r="F59" s="66">
        <v>185</v>
      </c>
      <c r="G59" s="66">
        <v>149</v>
      </c>
      <c r="H59" s="66">
        <v>155</v>
      </c>
      <c r="I59" s="66">
        <v>161</v>
      </c>
      <c r="J59" s="66">
        <v>125</v>
      </c>
      <c r="K59" s="66">
        <v>122</v>
      </c>
      <c r="L59" s="66">
        <v>118</v>
      </c>
      <c r="M59" s="67">
        <v>116</v>
      </c>
      <c r="N59" s="67">
        <v>115</v>
      </c>
      <c r="O59" s="68">
        <v>138</v>
      </c>
      <c r="P59" s="60"/>
    </row>
    <row r="60" spans="2:16" x14ac:dyDescent="0.2">
      <c r="B60" s="75" t="s">
        <v>713</v>
      </c>
      <c r="C60" s="66">
        <v>0</v>
      </c>
      <c r="D60" s="66">
        <v>0</v>
      </c>
      <c r="E60" s="67">
        <v>0</v>
      </c>
      <c r="F60" s="67">
        <v>1</v>
      </c>
      <c r="G60" s="67">
        <v>1</v>
      </c>
      <c r="H60" s="67">
        <v>9</v>
      </c>
      <c r="I60" s="67">
        <v>2</v>
      </c>
      <c r="J60" s="67">
        <v>1</v>
      </c>
      <c r="K60" s="67">
        <v>0</v>
      </c>
      <c r="L60" s="67">
        <v>0</v>
      </c>
      <c r="M60" s="67">
        <v>0</v>
      </c>
      <c r="N60" s="67">
        <v>0</v>
      </c>
      <c r="O60" s="68">
        <v>1</v>
      </c>
      <c r="P60" s="60"/>
    </row>
    <row r="61" spans="2:16" x14ac:dyDescent="0.2">
      <c r="B61" s="75" t="s">
        <v>714</v>
      </c>
      <c r="C61" s="66">
        <v>0</v>
      </c>
      <c r="D61" s="66">
        <v>0</v>
      </c>
      <c r="E61" s="67">
        <v>0</v>
      </c>
      <c r="F61" s="67">
        <v>0</v>
      </c>
      <c r="G61" s="67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8">
        <v>0</v>
      </c>
      <c r="P61" s="60"/>
    </row>
    <row r="62" spans="2:16" x14ac:dyDescent="0.2">
      <c r="B62" s="75" t="s">
        <v>715</v>
      </c>
      <c r="C62" s="66">
        <v>42</v>
      </c>
      <c r="D62" s="66">
        <v>51</v>
      </c>
      <c r="E62" s="67">
        <v>45</v>
      </c>
      <c r="F62" s="67">
        <v>44</v>
      </c>
      <c r="G62" s="67">
        <v>57</v>
      </c>
      <c r="H62" s="67">
        <v>44</v>
      </c>
      <c r="I62" s="67">
        <v>44</v>
      </c>
      <c r="J62" s="67">
        <v>47</v>
      </c>
      <c r="K62" s="67">
        <v>47</v>
      </c>
      <c r="L62" s="67">
        <v>32</v>
      </c>
      <c r="M62" s="67">
        <v>33</v>
      </c>
      <c r="N62" s="67">
        <v>34</v>
      </c>
      <c r="O62" s="68">
        <v>43</v>
      </c>
      <c r="P62" s="60"/>
    </row>
    <row r="63" spans="2:16" x14ac:dyDescent="0.2">
      <c r="B63" s="75" t="s">
        <v>716</v>
      </c>
      <c r="C63" s="66">
        <v>41</v>
      </c>
      <c r="D63" s="66">
        <v>60</v>
      </c>
      <c r="E63" s="67">
        <v>46</v>
      </c>
      <c r="F63" s="67">
        <v>48</v>
      </c>
      <c r="G63" s="67">
        <v>60</v>
      </c>
      <c r="H63" s="67">
        <v>53</v>
      </c>
      <c r="I63" s="67">
        <v>59</v>
      </c>
      <c r="J63" s="67">
        <v>38</v>
      </c>
      <c r="K63" s="67">
        <v>38</v>
      </c>
      <c r="L63" s="67">
        <v>39</v>
      </c>
      <c r="M63" s="67">
        <v>21</v>
      </c>
      <c r="N63" s="67">
        <v>39</v>
      </c>
      <c r="O63" s="68">
        <v>45</v>
      </c>
      <c r="P63" s="60"/>
    </row>
    <row r="64" spans="2:16" x14ac:dyDescent="0.2">
      <c r="B64" s="75" t="s">
        <v>717</v>
      </c>
      <c r="C64" s="66">
        <v>0</v>
      </c>
      <c r="D64" s="66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8">
        <v>0</v>
      </c>
      <c r="P64" s="60"/>
    </row>
    <row r="65" spans="2:16" x14ac:dyDescent="0.2">
      <c r="B65" s="76" t="s">
        <v>718</v>
      </c>
      <c r="C65" s="66">
        <v>0</v>
      </c>
      <c r="D65" s="66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8">
        <v>0</v>
      </c>
      <c r="P65" s="60"/>
    </row>
    <row r="66" spans="2:16" x14ac:dyDescent="0.2">
      <c r="B66" s="75" t="s">
        <v>719</v>
      </c>
      <c r="C66" s="66">
        <v>0</v>
      </c>
      <c r="D66" s="66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8">
        <v>0</v>
      </c>
      <c r="P66" s="60"/>
    </row>
    <row r="67" spans="2:16" x14ac:dyDescent="0.2">
      <c r="B67" s="75" t="s">
        <v>720</v>
      </c>
      <c r="C67" s="66">
        <v>0</v>
      </c>
      <c r="D67" s="66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8">
        <v>0</v>
      </c>
      <c r="P67" s="60"/>
    </row>
    <row r="68" spans="2:16" x14ac:dyDescent="0.2">
      <c r="B68" s="75" t="s">
        <v>721</v>
      </c>
      <c r="C68" s="66">
        <v>1</v>
      </c>
      <c r="D68" s="66">
        <v>1</v>
      </c>
      <c r="E68" s="67">
        <v>1</v>
      </c>
      <c r="F68" s="67">
        <v>1</v>
      </c>
      <c r="G68" s="67">
        <v>1</v>
      </c>
      <c r="H68" s="67">
        <v>1</v>
      </c>
      <c r="I68" s="67">
        <v>1</v>
      </c>
      <c r="J68" s="67">
        <v>1</v>
      </c>
      <c r="K68" s="67">
        <v>0</v>
      </c>
      <c r="L68" s="67">
        <v>0</v>
      </c>
      <c r="M68" s="67">
        <v>0</v>
      </c>
      <c r="N68" s="67">
        <v>0</v>
      </c>
      <c r="O68" s="68">
        <v>1</v>
      </c>
      <c r="P68" s="60"/>
    </row>
    <row r="69" spans="2:16" x14ac:dyDescent="0.2">
      <c r="B69" s="76" t="s">
        <v>722</v>
      </c>
      <c r="C69" s="66">
        <v>0</v>
      </c>
      <c r="D69" s="66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8">
        <v>0</v>
      </c>
      <c r="P69" s="60"/>
    </row>
    <row r="70" spans="2:16" x14ac:dyDescent="0.2">
      <c r="B70" s="75" t="s">
        <v>723</v>
      </c>
      <c r="C70" s="66">
        <v>0</v>
      </c>
      <c r="D70" s="66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8">
        <v>0</v>
      </c>
      <c r="P70" s="60"/>
    </row>
    <row r="71" spans="2:16" x14ac:dyDescent="0.2">
      <c r="B71" s="75" t="s">
        <v>724</v>
      </c>
      <c r="C71" s="66">
        <v>15</v>
      </c>
      <c r="D71" s="66">
        <v>18</v>
      </c>
      <c r="E71" s="67">
        <v>22</v>
      </c>
      <c r="F71" s="67">
        <v>22</v>
      </c>
      <c r="G71" s="67">
        <v>29</v>
      </c>
      <c r="H71" s="67">
        <v>27</v>
      </c>
      <c r="I71" s="67">
        <v>31</v>
      </c>
      <c r="J71" s="67">
        <v>24</v>
      </c>
      <c r="K71" s="67">
        <v>5</v>
      </c>
      <c r="L71" s="67">
        <v>5</v>
      </c>
      <c r="M71" s="67">
        <v>3</v>
      </c>
      <c r="N71" s="67">
        <v>6</v>
      </c>
      <c r="O71" s="68">
        <v>17</v>
      </c>
      <c r="P71" s="60"/>
    </row>
    <row r="72" spans="2:16" x14ac:dyDescent="0.2">
      <c r="B72" s="75" t="s">
        <v>725</v>
      </c>
      <c r="C72" s="66">
        <v>4</v>
      </c>
      <c r="D72" s="66">
        <v>4</v>
      </c>
      <c r="E72" s="67">
        <v>4</v>
      </c>
      <c r="F72" s="67">
        <v>4</v>
      </c>
      <c r="G72" s="67">
        <v>4</v>
      </c>
      <c r="H72" s="67">
        <v>4</v>
      </c>
      <c r="I72" s="67">
        <v>2</v>
      </c>
      <c r="J72" s="67">
        <v>1</v>
      </c>
      <c r="K72" s="67">
        <v>1</v>
      </c>
      <c r="L72" s="67">
        <v>1</v>
      </c>
      <c r="M72" s="67">
        <v>4</v>
      </c>
      <c r="N72" s="67">
        <v>4</v>
      </c>
      <c r="O72" s="68">
        <v>3</v>
      </c>
      <c r="P72" s="60"/>
    </row>
    <row r="73" spans="2:16" x14ac:dyDescent="0.2">
      <c r="B73" s="75" t="s">
        <v>726</v>
      </c>
      <c r="C73" s="66">
        <v>41</v>
      </c>
      <c r="D73" s="66">
        <v>40</v>
      </c>
      <c r="E73" s="67">
        <v>42</v>
      </c>
      <c r="F73" s="67">
        <v>42</v>
      </c>
      <c r="G73" s="67">
        <v>42</v>
      </c>
      <c r="H73" s="67">
        <v>42</v>
      </c>
      <c r="I73" s="67">
        <v>42</v>
      </c>
      <c r="J73" s="67">
        <v>43</v>
      </c>
      <c r="K73" s="67">
        <v>23</v>
      </c>
      <c r="L73" s="67">
        <v>12</v>
      </c>
      <c r="M73" s="67">
        <v>14</v>
      </c>
      <c r="N73" s="67">
        <v>14</v>
      </c>
      <c r="O73" s="68">
        <v>33</v>
      </c>
      <c r="P73" s="60"/>
    </row>
    <row r="74" spans="2:16" x14ac:dyDescent="0.2">
      <c r="B74" s="76" t="s">
        <v>727</v>
      </c>
      <c r="C74" s="66">
        <v>3</v>
      </c>
      <c r="D74" s="66">
        <v>3</v>
      </c>
      <c r="E74" s="67">
        <v>3</v>
      </c>
      <c r="F74" s="67">
        <v>3</v>
      </c>
      <c r="G74" s="67">
        <v>3</v>
      </c>
      <c r="H74" s="67">
        <v>3</v>
      </c>
      <c r="I74" s="67">
        <v>3</v>
      </c>
      <c r="J74" s="67">
        <v>6</v>
      </c>
      <c r="K74" s="67">
        <v>6</v>
      </c>
      <c r="L74" s="67">
        <v>6</v>
      </c>
      <c r="M74" s="67">
        <v>6</v>
      </c>
      <c r="N74" s="67">
        <v>6</v>
      </c>
      <c r="O74" s="68">
        <v>4</v>
      </c>
      <c r="P74" s="60"/>
    </row>
    <row r="75" spans="2:16" x14ac:dyDescent="0.2">
      <c r="B75" s="76" t="s">
        <v>728</v>
      </c>
      <c r="C75" s="66">
        <v>0</v>
      </c>
      <c r="D75" s="66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8">
        <v>0</v>
      </c>
      <c r="P75" s="60"/>
    </row>
    <row r="76" spans="2:16" ht="25.5" x14ac:dyDescent="0.2">
      <c r="B76" s="75" t="s">
        <v>729</v>
      </c>
      <c r="C76" s="66">
        <v>0</v>
      </c>
      <c r="D76" s="66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8">
        <v>0</v>
      </c>
      <c r="P76" s="60"/>
    </row>
    <row r="77" spans="2:16" x14ac:dyDescent="0.2">
      <c r="B77" s="76" t="s">
        <v>730</v>
      </c>
      <c r="C77" s="66">
        <v>0</v>
      </c>
      <c r="D77" s="66">
        <v>0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8">
        <v>0</v>
      </c>
      <c r="P77" s="60"/>
    </row>
    <row r="78" spans="2:16" x14ac:dyDescent="0.2">
      <c r="B78" s="75" t="s">
        <v>731</v>
      </c>
      <c r="C78" s="66">
        <v>3</v>
      </c>
      <c r="D78" s="66">
        <v>6</v>
      </c>
      <c r="E78" s="67">
        <v>6</v>
      </c>
      <c r="F78" s="67">
        <v>6</v>
      </c>
      <c r="G78" s="67">
        <v>6</v>
      </c>
      <c r="H78" s="67">
        <v>6</v>
      </c>
      <c r="I78" s="67">
        <v>6</v>
      </c>
      <c r="J78" s="67">
        <v>5</v>
      </c>
      <c r="K78" s="67">
        <v>4</v>
      </c>
      <c r="L78" s="67">
        <v>4</v>
      </c>
      <c r="M78" s="67">
        <v>4</v>
      </c>
      <c r="N78" s="67">
        <v>4</v>
      </c>
      <c r="O78" s="68">
        <v>5</v>
      </c>
      <c r="P78" s="60"/>
    </row>
    <row r="79" spans="2:16" x14ac:dyDescent="0.2">
      <c r="B79" s="75" t="s">
        <v>732</v>
      </c>
      <c r="C79" s="66">
        <v>32</v>
      </c>
      <c r="D79" s="66">
        <v>31</v>
      </c>
      <c r="E79" s="67">
        <v>35</v>
      </c>
      <c r="F79" s="67">
        <v>23</v>
      </c>
      <c r="G79" s="67">
        <v>22</v>
      </c>
      <c r="H79" s="67">
        <v>23</v>
      </c>
      <c r="I79" s="67">
        <v>24</v>
      </c>
      <c r="J79" s="67">
        <v>23</v>
      </c>
      <c r="K79" s="67">
        <v>26</v>
      </c>
      <c r="L79" s="67">
        <v>24</v>
      </c>
      <c r="M79" s="67">
        <v>32</v>
      </c>
      <c r="N79" s="67">
        <v>28</v>
      </c>
      <c r="O79" s="68">
        <v>27</v>
      </c>
      <c r="P79" s="60"/>
    </row>
    <row r="80" spans="2:16" x14ac:dyDescent="0.2">
      <c r="B80" s="76" t="s">
        <v>733</v>
      </c>
      <c r="C80" s="66">
        <v>116</v>
      </c>
      <c r="D80" s="66">
        <v>114</v>
      </c>
      <c r="E80" s="67">
        <v>118</v>
      </c>
      <c r="F80" s="67">
        <v>122</v>
      </c>
      <c r="G80" s="67">
        <v>124</v>
      </c>
      <c r="H80" s="67">
        <v>124</v>
      </c>
      <c r="I80" s="67">
        <v>121</v>
      </c>
      <c r="J80" s="67">
        <v>130</v>
      </c>
      <c r="K80" s="67">
        <v>193</v>
      </c>
      <c r="L80" s="67">
        <v>88</v>
      </c>
      <c r="M80" s="67">
        <v>99</v>
      </c>
      <c r="N80" s="67">
        <v>81</v>
      </c>
      <c r="O80" s="68">
        <v>119</v>
      </c>
      <c r="P80" s="60"/>
    </row>
    <row r="81" spans="2:16" x14ac:dyDescent="0.2">
      <c r="B81" s="75" t="s">
        <v>734</v>
      </c>
      <c r="C81" s="66">
        <v>1</v>
      </c>
      <c r="D81" s="66">
        <v>1</v>
      </c>
      <c r="E81" s="67">
        <v>1</v>
      </c>
      <c r="F81" s="67">
        <v>1</v>
      </c>
      <c r="G81" s="67">
        <v>1</v>
      </c>
      <c r="H81" s="67">
        <v>1</v>
      </c>
      <c r="I81" s="67">
        <v>1</v>
      </c>
      <c r="J81" s="67">
        <v>1</v>
      </c>
      <c r="K81" s="67">
        <v>1</v>
      </c>
      <c r="L81" s="67">
        <v>1</v>
      </c>
      <c r="M81" s="67">
        <v>0</v>
      </c>
      <c r="N81" s="67">
        <v>0</v>
      </c>
      <c r="O81" s="68">
        <v>1</v>
      </c>
      <c r="P81" s="60"/>
    </row>
    <row r="82" spans="2:16" x14ac:dyDescent="0.2">
      <c r="B82" s="75" t="s">
        <v>735</v>
      </c>
      <c r="C82" s="66">
        <v>3</v>
      </c>
      <c r="D82" s="66">
        <v>3</v>
      </c>
      <c r="E82" s="67">
        <v>0</v>
      </c>
      <c r="F82" s="67">
        <v>3</v>
      </c>
      <c r="G82" s="67">
        <v>3</v>
      </c>
      <c r="H82" s="67">
        <v>0</v>
      </c>
      <c r="I82" s="67">
        <v>3</v>
      </c>
      <c r="J82" s="67">
        <v>0</v>
      </c>
      <c r="K82" s="67">
        <v>0</v>
      </c>
      <c r="L82" s="67">
        <v>8</v>
      </c>
      <c r="M82" s="67">
        <v>7</v>
      </c>
      <c r="N82" s="67">
        <v>10</v>
      </c>
      <c r="O82" s="68">
        <v>3</v>
      </c>
      <c r="P82" s="60"/>
    </row>
    <row r="83" spans="2:16" x14ac:dyDescent="0.2">
      <c r="B83" s="76" t="s">
        <v>736</v>
      </c>
      <c r="C83" s="66">
        <v>0</v>
      </c>
      <c r="D83" s="66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8">
        <v>0</v>
      </c>
      <c r="P83" s="60"/>
    </row>
    <row r="84" spans="2:16" x14ac:dyDescent="0.2">
      <c r="B84" s="75" t="s">
        <v>737</v>
      </c>
      <c r="C84" s="66">
        <v>333</v>
      </c>
      <c r="D84" s="66">
        <v>351</v>
      </c>
      <c r="E84" s="67">
        <v>342</v>
      </c>
      <c r="F84" s="67">
        <v>368</v>
      </c>
      <c r="G84" s="67">
        <v>389</v>
      </c>
      <c r="H84" s="67">
        <v>381</v>
      </c>
      <c r="I84" s="67">
        <v>387</v>
      </c>
      <c r="J84" s="67">
        <v>329</v>
      </c>
      <c r="K84" s="67">
        <v>655</v>
      </c>
      <c r="L84" s="67">
        <v>354</v>
      </c>
      <c r="M84" s="67">
        <v>385</v>
      </c>
      <c r="N84" s="67">
        <v>349</v>
      </c>
      <c r="O84" s="68">
        <v>385</v>
      </c>
      <c r="P84" s="60"/>
    </row>
    <row r="85" spans="2:16" x14ac:dyDescent="0.2">
      <c r="B85" s="75" t="s">
        <v>738</v>
      </c>
      <c r="C85" s="66">
        <v>25</v>
      </c>
      <c r="D85" s="66">
        <v>25</v>
      </c>
      <c r="E85" s="67">
        <v>25</v>
      </c>
      <c r="F85" s="67">
        <v>27</v>
      </c>
      <c r="G85" s="67">
        <v>27</v>
      </c>
      <c r="H85" s="67">
        <v>0</v>
      </c>
      <c r="I85" s="67">
        <v>13</v>
      </c>
      <c r="J85" s="67">
        <v>13</v>
      </c>
      <c r="K85" s="67">
        <v>13</v>
      </c>
      <c r="L85" s="67">
        <v>13</v>
      </c>
      <c r="M85" s="67">
        <v>13</v>
      </c>
      <c r="N85" s="67">
        <v>14</v>
      </c>
      <c r="O85" s="68">
        <v>17</v>
      </c>
      <c r="P85" s="60"/>
    </row>
    <row r="86" spans="2:16" x14ac:dyDescent="0.2">
      <c r="B86" s="75" t="s">
        <v>739</v>
      </c>
      <c r="C86" s="66">
        <v>178</v>
      </c>
      <c r="D86" s="66">
        <v>181</v>
      </c>
      <c r="E86" s="67">
        <v>184</v>
      </c>
      <c r="F86" s="67">
        <v>182</v>
      </c>
      <c r="G86" s="67">
        <v>183</v>
      </c>
      <c r="H86" s="67">
        <v>184</v>
      </c>
      <c r="I86" s="67">
        <v>180</v>
      </c>
      <c r="J86" s="67">
        <v>179</v>
      </c>
      <c r="K86" s="67">
        <v>161</v>
      </c>
      <c r="L86" s="67">
        <v>165</v>
      </c>
      <c r="M86" s="67">
        <v>165</v>
      </c>
      <c r="N86" s="67">
        <v>170</v>
      </c>
      <c r="O86" s="68">
        <v>176</v>
      </c>
      <c r="P86" s="60"/>
    </row>
    <row r="87" spans="2:16" x14ac:dyDescent="0.2">
      <c r="B87" s="75" t="s">
        <v>740</v>
      </c>
      <c r="C87" s="66">
        <v>12</v>
      </c>
      <c r="D87" s="66">
        <v>8</v>
      </c>
      <c r="E87" s="67">
        <v>8</v>
      </c>
      <c r="F87" s="67">
        <v>8</v>
      </c>
      <c r="G87" s="67">
        <v>8</v>
      </c>
      <c r="H87" s="67">
        <v>8</v>
      </c>
      <c r="I87" s="67">
        <v>8</v>
      </c>
      <c r="J87" s="67">
        <v>6</v>
      </c>
      <c r="K87" s="67">
        <v>6</v>
      </c>
      <c r="L87" s="67">
        <v>6</v>
      </c>
      <c r="M87" s="67">
        <v>0</v>
      </c>
      <c r="N87" s="67">
        <v>0</v>
      </c>
      <c r="O87" s="68">
        <v>7</v>
      </c>
      <c r="P87" s="60"/>
    </row>
    <row r="88" spans="2:16" x14ac:dyDescent="0.2">
      <c r="B88" s="76" t="s">
        <v>741</v>
      </c>
      <c r="C88" s="66">
        <v>26</v>
      </c>
      <c r="D88" s="66">
        <v>25</v>
      </c>
      <c r="E88" s="67">
        <v>25</v>
      </c>
      <c r="F88" s="67">
        <v>24</v>
      </c>
      <c r="G88" s="67">
        <v>30</v>
      </c>
      <c r="H88" s="67">
        <v>29</v>
      </c>
      <c r="I88" s="67">
        <v>9</v>
      </c>
      <c r="J88" s="67">
        <v>9</v>
      </c>
      <c r="K88" s="67">
        <v>9</v>
      </c>
      <c r="L88" s="67">
        <v>15</v>
      </c>
      <c r="M88" s="67">
        <v>11</v>
      </c>
      <c r="N88" s="67">
        <v>11</v>
      </c>
      <c r="O88" s="68">
        <v>19</v>
      </c>
      <c r="P88" s="60"/>
    </row>
    <row r="89" spans="2:16" x14ac:dyDescent="0.2">
      <c r="B89" s="76" t="s">
        <v>742</v>
      </c>
      <c r="C89" s="67">
        <v>20</v>
      </c>
      <c r="D89" s="67">
        <v>20</v>
      </c>
      <c r="E89" s="67">
        <v>20</v>
      </c>
      <c r="F89" s="67">
        <v>12</v>
      </c>
      <c r="G89" s="66">
        <v>20</v>
      </c>
      <c r="H89" s="67">
        <v>19</v>
      </c>
      <c r="I89" s="67">
        <v>2</v>
      </c>
      <c r="J89" s="67">
        <v>2</v>
      </c>
      <c r="K89" s="67">
        <v>1</v>
      </c>
      <c r="L89" s="67">
        <v>1</v>
      </c>
      <c r="M89" s="67">
        <v>1</v>
      </c>
      <c r="N89" s="67">
        <v>1</v>
      </c>
      <c r="O89" s="68">
        <v>10</v>
      </c>
      <c r="P89" s="60"/>
    </row>
    <row r="90" spans="2:16" x14ac:dyDescent="0.2">
      <c r="B90" s="76" t="s">
        <v>743</v>
      </c>
      <c r="C90" s="66">
        <v>434</v>
      </c>
      <c r="D90" s="66">
        <v>439</v>
      </c>
      <c r="E90" s="67">
        <v>474</v>
      </c>
      <c r="F90" s="67">
        <v>459</v>
      </c>
      <c r="G90" s="67">
        <v>462</v>
      </c>
      <c r="H90" s="67">
        <v>456</v>
      </c>
      <c r="I90" s="67">
        <v>408</v>
      </c>
      <c r="J90" s="67">
        <v>269</v>
      </c>
      <c r="K90" s="67">
        <v>670</v>
      </c>
      <c r="L90" s="67">
        <v>366</v>
      </c>
      <c r="M90" s="67">
        <v>363</v>
      </c>
      <c r="N90" s="67">
        <v>359</v>
      </c>
      <c r="O90" s="68">
        <v>430</v>
      </c>
      <c r="P90" s="60"/>
    </row>
    <row r="91" spans="2:16" x14ac:dyDescent="0.2">
      <c r="B91" s="76" t="s">
        <v>744</v>
      </c>
      <c r="C91" s="66">
        <v>0</v>
      </c>
      <c r="D91" s="66">
        <v>0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8">
        <v>0</v>
      </c>
      <c r="P91" s="60"/>
    </row>
    <row r="92" spans="2:16" x14ac:dyDescent="0.2">
      <c r="B92" s="75" t="s">
        <v>745</v>
      </c>
      <c r="C92" s="66">
        <v>0</v>
      </c>
      <c r="D92" s="66">
        <v>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8">
        <v>0</v>
      </c>
      <c r="P92" s="60"/>
    </row>
    <row r="93" spans="2:16" x14ac:dyDescent="0.2">
      <c r="B93" s="75" t="s">
        <v>746</v>
      </c>
      <c r="C93" s="66">
        <v>0</v>
      </c>
      <c r="D93" s="66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8">
        <v>0</v>
      </c>
      <c r="P93" s="60"/>
    </row>
    <row r="94" spans="2:16" x14ac:dyDescent="0.2">
      <c r="B94" s="75" t="s">
        <v>747</v>
      </c>
      <c r="C94" s="66">
        <v>0</v>
      </c>
      <c r="D94" s="66">
        <v>2</v>
      </c>
      <c r="E94" s="67">
        <v>2</v>
      </c>
      <c r="F94" s="67">
        <v>2</v>
      </c>
      <c r="G94" s="67">
        <v>2</v>
      </c>
      <c r="H94" s="67">
        <v>2</v>
      </c>
      <c r="I94" s="67">
        <v>2</v>
      </c>
      <c r="J94" s="67">
        <v>2</v>
      </c>
      <c r="K94" s="67">
        <v>2</v>
      </c>
      <c r="L94" s="67">
        <v>2</v>
      </c>
      <c r="M94" s="67">
        <v>2</v>
      </c>
      <c r="N94" s="67">
        <v>2</v>
      </c>
      <c r="O94" s="68">
        <v>2</v>
      </c>
      <c r="P94" s="60"/>
    </row>
    <row r="95" spans="2:16" x14ac:dyDescent="0.2">
      <c r="B95" s="69" t="s">
        <v>748</v>
      </c>
      <c r="C95" s="67">
        <v>36</v>
      </c>
      <c r="D95" s="67">
        <v>28</v>
      </c>
      <c r="E95" s="67">
        <v>38</v>
      </c>
      <c r="F95" s="67">
        <v>27</v>
      </c>
      <c r="G95" s="67">
        <v>35</v>
      </c>
      <c r="H95" s="67">
        <v>53</v>
      </c>
      <c r="I95" s="67">
        <v>35</v>
      </c>
      <c r="J95" s="67">
        <v>30</v>
      </c>
      <c r="K95" s="67">
        <v>36</v>
      </c>
      <c r="L95" s="67">
        <v>31</v>
      </c>
      <c r="M95" s="67">
        <v>28</v>
      </c>
      <c r="N95" s="67">
        <v>32</v>
      </c>
      <c r="O95" s="68">
        <v>34</v>
      </c>
      <c r="P95" s="60"/>
    </row>
    <row r="96" spans="2:16" x14ac:dyDescent="0.2">
      <c r="B96" s="75" t="s">
        <v>749</v>
      </c>
      <c r="C96" s="66">
        <v>0</v>
      </c>
      <c r="D96" s="66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8">
        <v>0</v>
      </c>
      <c r="P96" s="60"/>
    </row>
    <row r="97" spans="2:17" x14ac:dyDescent="0.2">
      <c r="B97" s="71" t="s">
        <v>750</v>
      </c>
      <c r="C97" s="72">
        <f>SUM(C15:C96)</f>
        <v>29031</v>
      </c>
      <c r="D97" s="72">
        <f t="shared" ref="D97:N97" si="0">SUM(D15:D96)</f>
        <v>29532</v>
      </c>
      <c r="E97" s="72">
        <f t="shared" si="0"/>
        <v>31972</v>
      </c>
      <c r="F97" s="72">
        <f t="shared" si="0"/>
        <v>34235</v>
      </c>
      <c r="G97" s="72">
        <f t="shared" si="0"/>
        <v>33646</v>
      </c>
      <c r="H97" s="72">
        <f t="shared" si="0"/>
        <v>33130</v>
      </c>
      <c r="I97" s="72">
        <f t="shared" si="0"/>
        <v>28348</v>
      </c>
      <c r="J97" s="72">
        <f t="shared" si="0"/>
        <v>27476</v>
      </c>
      <c r="K97" s="72">
        <f t="shared" si="0"/>
        <v>35018</v>
      </c>
      <c r="L97" s="72">
        <f t="shared" si="0"/>
        <v>28702</v>
      </c>
      <c r="M97" s="72">
        <f t="shared" si="0"/>
        <v>29599</v>
      </c>
      <c r="N97" s="72">
        <f t="shared" si="0"/>
        <v>28546</v>
      </c>
      <c r="O97" s="73">
        <v>30770</v>
      </c>
      <c r="P97" s="60"/>
      <c r="Q97" s="78"/>
    </row>
    <row r="98" spans="2:17" x14ac:dyDescent="0.2">
      <c r="B98" s="79" t="s">
        <v>751</v>
      </c>
      <c r="C98" s="80">
        <v>8304</v>
      </c>
      <c r="D98" s="80">
        <v>8283</v>
      </c>
      <c r="E98" s="80">
        <v>8298</v>
      </c>
      <c r="F98" s="80">
        <v>8286</v>
      </c>
      <c r="G98" s="80">
        <v>7261</v>
      </c>
      <c r="H98" s="80">
        <v>7993</v>
      </c>
      <c r="I98" s="80">
        <v>8072</v>
      </c>
      <c r="J98" s="80">
        <v>7984</v>
      </c>
      <c r="K98" s="80">
        <v>7906</v>
      </c>
      <c r="L98" s="80">
        <v>7901</v>
      </c>
      <c r="M98" s="80">
        <v>8425</v>
      </c>
      <c r="N98" s="80">
        <v>7382</v>
      </c>
      <c r="O98" s="81">
        <v>8008</v>
      </c>
      <c r="P98" s="60"/>
    </row>
    <row r="99" spans="2:17" x14ac:dyDescent="0.2">
      <c r="B99" s="82" t="s">
        <v>752</v>
      </c>
      <c r="C99" s="83">
        <v>7310</v>
      </c>
      <c r="D99" s="83">
        <v>7436</v>
      </c>
      <c r="E99" s="83">
        <v>6879</v>
      </c>
      <c r="F99" s="83">
        <v>7293</v>
      </c>
      <c r="G99" s="83">
        <v>8194</v>
      </c>
      <c r="H99" s="83">
        <v>8379</v>
      </c>
      <c r="I99" s="83">
        <v>9086</v>
      </c>
      <c r="J99" s="83">
        <v>7349</v>
      </c>
      <c r="K99" s="83">
        <v>7625</v>
      </c>
      <c r="L99" s="83">
        <v>7722</v>
      </c>
      <c r="M99" s="83">
        <v>6212</v>
      </c>
      <c r="N99" s="83">
        <v>6679</v>
      </c>
      <c r="O99" s="84">
        <v>7514</v>
      </c>
      <c r="P99" s="60"/>
    </row>
    <row r="100" spans="2:17" x14ac:dyDescent="0.2">
      <c r="B100" s="71" t="s">
        <v>753</v>
      </c>
      <c r="C100" s="72">
        <f>SUM(C98:C99)</f>
        <v>15614</v>
      </c>
      <c r="D100" s="72">
        <f t="shared" ref="D100:N100" si="1">SUM(D98:D99)</f>
        <v>15719</v>
      </c>
      <c r="E100" s="72">
        <f t="shared" si="1"/>
        <v>15177</v>
      </c>
      <c r="F100" s="72">
        <f t="shared" si="1"/>
        <v>15579</v>
      </c>
      <c r="G100" s="72">
        <f t="shared" si="1"/>
        <v>15455</v>
      </c>
      <c r="H100" s="72">
        <f t="shared" si="1"/>
        <v>16372</v>
      </c>
      <c r="I100" s="72">
        <f t="shared" si="1"/>
        <v>17158</v>
      </c>
      <c r="J100" s="72">
        <f t="shared" si="1"/>
        <v>15333</v>
      </c>
      <c r="K100" s="72">
        <f t="shared" si="1"/>
        <v>15531</v>
      </c>
      <c r="L100" s="72">
        <f t="shared" si="1"/>
        <v>15623</v>
      </c>
      <c r="M100" s="72">
        <f t="shared" si="1"/>
        <v>14637</v>
      </c>
      <c r="N100" s="72">
        <f t="shared" si="1"/>
        <v>14061</v>
      </c>
      <c r="O100" s="73">
        <v>15522</v>
      </c>
      <c r="P100" s="60"/>
      <c r="Q100" s="78"/>
    </row>
    <row r="101" spans="2:17" x14ac:dyDescent="0.2">
      <c r="B101" s="65" t="s">
        <v>118</v>
      </c>
      <c r="C101" s="66">
        <v>2720</v>
      </c>
      <c r="D101" s="66">
        <v>2553</v>
      </c>
      <c r="E101" s="66">
        <v>3101</v>
      </c>
      <c r="F101" s="66">
        <v>3479</v>
      </c>
      <c r="G101" s="66">
        <v>3973</v>
      </c>
      <c r="H101" s="66">
        <v>3214</v>
      </c>
      <c r="I101" s="66">
        <v>3039</v>
      </c>
      <c r="J101" s="66">
        <v>3191</v>
      </c>
      <c r="K101" s="66">
        <v>1497</v>
      </c>
      <c r="L101" s="66">
        <v>3306</v>
      </c>
      <c r="M101" s="66">
        <v>2610</v>
      </c>
      <c r="N101" s="66">
        <v>3370</v>
      </c>
      <c r="O101" s="68">
        <v>3004</v>
      </c>
      <c r="P101" s="60"/>
    </row>
    <row r="102" spans="2:17" x14ac:dyDescent="0.2">
      <c r="B102" s="69" t="s">
        <v>754</v>
      </c>
      <c r="C102" s="66">
        <v>2084</v>
      </c>
      <c r="D102" s="66">
        <v>2322</v>
      </c>
      <c r="E102" s="66">
        <v>2077</v>
      </c>
      <c r="F102" s="66">
        <v>2667</v>
      </c>
      <c r="G102" s="66">
        <v>3370</v>
      </c>
      <c r="H102" s="66">
        <v>2665</v>
      </c>
      <c r="I102" s="66">
        <v>2785</v>
      </c>
      <c r="J102" s="66">
        <v>1921</v>
      </c>
      <c r="K102" s="66">
        <v>1889</v>
      </c>
      <c r="L102" s="66">
        <v>2218</v>
      </c>
      <c r="M102" s="67">
        <v>2498</v>
      </c>
      <c r="N102" s="67">
        <v>2541</v>
      </c>
      <c r="O102" s="68">
        <v>2420</v>
      </c>
      <c r="P102" s="60"/>
    </row>
    <row r="103" spans="2:17" x14ac:dyDescent="0.2">
      <c r="B103" s="69" t="s">
        <v>120</v>
      </c>
      <c r="C103" s="66">
        <v>563</v>
      </c>
      <c r="D103" s="66">
        <v>545</v>
      </c>
      <c r="E103" s="66">
        <v>709</v>
      </c>
      <c r="F103" s="66">
        <v>879</v>
      </c>
      <c r="G103" s="66">
        <v>1036</v>
      </c>
      <c r="H103" s="66">
        <v>791</v>
      </c>
      <c r="I103" s="66">
        <v>249</v>
      </c>
      <c r="J103" s="66">
        <v>717</v>
      </c>
      <c r="K103" s="66">
        <v>856</v>
      </c>
      <c r="L103" s="66">
        <v>693</v>
      </c>
      <c r="M103" s="67">
        <v>596</v>
      </c>
      <c r="N103" s="67">
        <v>712</v>
      </c>
      <c r="O103" s="68">
        <v>696</v>
      </c>
      <c r="P103" s="60"/>
    </row>
    <row r="104" spans="2:17" x14ac:dyDescent="0.2">
      <c r="B104" s="82" t="s">
        <v>755</v>
      </c>
      <c r="C104" s="66">
        <v>3877</v>
      </c>
      <c r="D104" s="66">
        <v>3856</v>
      </c>
      <c r="E104" s="66">
        <v>3872</v>
      </c>
      <c r="F104" s="66">
        <v>3704</v>
      </c>
      <c r="G104" s="66">
        <v>3497</v>
      </c>
      <c r="H104" s="66">
        <v>3678</v>
      </c>
      <c r="I104" s="66">
        <v>3781</v>
      </c>
      <c r="J104" s="66">
        <v>3744</v>
      </c>
      <c r="K104" s="66">
        <v>3652</v>
      </c>
      <c r="L104" s="66">
        <v>3658</v>
      </c>
      <c r="M104" s="66">
        <v>5919</v>
      </c>
      <c r="N104" s="66">
        <v>4396</v>
      </c>
      <c r="O104" s="68">
        <v>3970</v>
      </c>
      <c r="P104" s="60"/>
    </row>
    <row r="105" spans="2:17" x14ac:dyDescent="0.2">
      <c r="B105" s="71" t="s">
        <v>756</v>
      </c>
      <c r="C105" s="72">
        <f>SUM(C101:C104)</f>
        <v>9244</v>
      </c>
      <c r="D105" s="72">
        <f t="shared" ref="D105:N105" si="2">SUM(D101:D104)</f>
        <v>9276</v>
      </c>
      <c r="E105" s="72">
        <f t="shared" si="2"/>
        <v>9759</v>
      </c>
      <c r="F105" s="72">
        <f t="shared" si="2"/>
        <v>10729</v>
      </c>
      <c r="G105" s="72">
        <f t="shared" si="2"/>
        <v>11876</v>
      </c>
      <c r="H105" s="72">
        <f t="shared" si="2"/>
        <v>10348</v>
      </c>
      <c r="I105" s="72">
        <f t="shared" si="2"/>
        <v>9854</v>
      </c>
      <c r="J105" s="72">
        <f t="shared" si="2"/>
        <v>9573</v>
      </c>
      <c r="K105" s="72">
        <f t="shared" si="2"/>
        <v>7894</v>
      </c>
      <c r="L105" s="72">
        <f t="shared" si="2"/>
        <v>9875</v>
      </c>
      <c r="M105" s="72">
        <f t="shared" si="2"/>
        <v>11623</v>
      </c>
      <c r="N105" s="72">
        <f t="shared" si="2"/>
        <v>11019</v>
      </c>
      <c r="O105" s="73">
        <v>10089</v>
      </c>
      <c r="P105" s="60"/>
      <c r="Q105" s="78"/>
    </row>
    <row r="106" spans="2:17" x14ac:dyDescent="0.2">
      <c r="B106" s="75" t="s">
        <v>757</v>
      </c>
      <c r="C106" s="66">
        <v>1108</v>
      </c>
      <c r="D106" s="66">
        <v>1636</v>
      </c>
      <c r="E106" s="66">
        <v>1195</v>
      </c>
      <c r="F106" s="66">
        <v>1474</v>
      </c>
      <c r="G106" s="66">
        <v>2739</v>
      </c>
      <c r="H106" s="66">
        <v>1878</v>
      </c>
      <c r="I106" s="66">
        <v>3</v>
      </c>
      <c r="J106" s="66">
        <v>953</v>
      </c>
      <c r="K106" s="66">
        <v>2142</v>
      </c>
      <c r="L106" s="66">
        <v>2412</v>
      </c>
      <c r="M106" s="66">
        <v>1947</v>
      </c>
      <c r="N106" s="66">
        <v>1661</v>
      </c>
      <c r="O106" s="68">
        <v>1596</v>
      </c>
      <c r="P106" s="60"/>
    </row>
    <row r="107" spans="2:17" x14ac:dyDescent="0.2">
      <c r="B107" s="76" t="s">
        <v>758</v>
      </c>
      <c r="C107" s="66">
        <v>9158</v>
      </c>
      <c r="D107" s="66">
        <v>8976</v>
      </c>
      <c r="E107" s="67">
        <v>8971</v>
      </c>
      <c r="F107" s="67">
        <v>11216</v>
      </c>
      <c r="G107" s="67">
        <v>11017</v>
      </c>
      <c r="H107" s="67">
        <v>11282</v>
      </c>
      <c r="I107" s="67">
        <v>3340</v>
      </c>
      <c r="J107" s="67">
        <v>11501</v>
      </c>
      <c r="K107" s="67">
        <v>10632</v>
      </c>
      <c r="L107" s="67">
        <v>9274</v>
      </c>
      <c r="M107" s="67">
        <v>9931</v>
      </c>
      <c r="N107" s="67">
        <v>10235</v>
      </c>
      <c r="O107" s="68">
        <v>9628</v>
      </c>
      <c r="P107" s="60"/>
    </row>
    <row r="108" spans="2:17" x14ac:dyDescent="0.2">
      <c r="B108" s="75" t="s">
        <v>759</v>
      </c>
      <c r="C108" s="66">
        <v>5368</v>
      </c>
      <c r="D108" s="66">
        <v>5406</v>
      </c>
      <c r="E108" s="67">
        <v>5188</v>
      </c>
      <c r="F108" s="67">
        <v>7995</v>
      </c>
      <c r="G108" s="67">
        <v>6396</v>
      </c>
      <c r="H108" s="67">
        <v>6869</v>
      </c>
      <c r="I108" s="67">
        <v>6991</v>
      </c>
      <c r="J108" s="67">
        <v>4438</v>
      </c>
      <c r="K108" s="67">
        <v>5833</v>
      </c>
      <c r="L108" s="67">
        <v>5139</v>
      </c>
      <c r="M108" s="67">
        <v>6533</v>
      </c>
      <c r="N108" s="67">
        <v>6425</v>
      </c>
      <c r="O108" s="68">
        <v>6048</v>
      </c>
      <c r="P108" s="60"/>
    </row>
    <row r="109" spans="2:17" x14ac:dyDescent="0.2">
      <c r="B109" s="75" t="s">
        <v>760</v>
      </c>
      <c r="C109" s="66">
        <v>22872</v>
      </c>
      <c r="D109" s="66">
        <v>24032</v>
      </c>
      <c r="E109" s="67">
        <v>23250</v>
      </c>
      <c r="F109" s="67">
        <v>23921</v>
      </c>
      <c r="G109" s="67">
        <v>21359</v>
      </c>
      <c r="H109" s="67">
        <v>22924</v>
      </c>
      <c r="I109" s="67">
        <v>22802</v>
      </c>
      <c r="J109" s="67">
        <v>19263</v>
      </c>
      <c r="K109" s="67">
        <v>31629</v>
      </c>
      <c r="L109" s="67">
        <v>24275</v>
      </c>
      <c r="M109" s="67">
        <v>25234</v>
      </c>
      <c r="N109" s="67">
        <v>24336</v>
      </c>
      <c r="O109" s="68">
        <v>23825</v>
      </c>
      <c r="P109" s="60"/>
    </row>
    <row r="110" spans="2:17" x14ac:dyDescent="0.2">
      <c r="B110" s="82" t="s">
        <v>761</v>
      </c>
      <c r="C110" s="66">
        <v>12640</v>
      </c>
      <c r="D110" s="66">
        <v>10434</v>
      </c>
      <c r="E110" s="67">
        <v>10155</v>
      </c>
      <c r="F110" s="67">
        <v>11808</v>
      </c>
      <c r="G110" s="67">
        <v>10936</v>
      </c>
      <c r="H110" s="67">
        <v>13625</v>
      </c>
      <c r="I110" s="67">
        <v>12847</v>
      </c>
      <c r="J110" s="67">
        <v>12627</v>
      </c>
      <c r="K110" s="67">
        <v>11582</v>
      </c>
      <c r="L110" s="67">
        <v>10964</v>
      </c>
      <c r="M110" s="67">
        <v>11764</v>
      </c>
      <c r="N110" s="67">
        <v>11593</v>
      </c>
      <c r="O110" s="68">
        <v>11748</v>
      </c>
      <c r="P110" s="60"/>
    </row>
    <row r="111" spans="2:17" ht="25.5" x14ac:dyDescent="0.2">
      <c r="B111" s="71" t="s">
        <v>762</v>
      </c>
      <c r="C111" s="72">
        <f>SUM(C106:C110)</f>
        <v>51146</v>
      </c>
      <c r="D111" s="72">
        <f t="shared" ref="D111:N111" si="3">SUM(D106:D110)</f>
        <v>50484</v>
      </c>
      <c r="E111" s="72">
        <f t="shared" si="3"/>
        <v>48759</v>
      </c>
      <c r="F111" s="72">
        <f t="shared" si="3"/>
        <v>56414</v>
      </c>
      <c r="G111" s="72">
        <f t="shared" si="3"/>
        <v>52447</v>
      </c>
      <c r="H111" s="72">
        <f t="shared" si="3"/>
        <v>56578</v>
      </c>
      <c r="I111" s="72">
        <f t="shared" si="3"/>
        <v>45983</v>
      </c>
      <c r="J111" s="72">
        <f t="shared" si="3"/>
        <v>48782</v>
      </c>
      <c r="K111" s="72">
        <f t="shared" si="3"/>
        <v>61818</v>
      </c>
      <c r="L111" s="72">
        <f t="shared" si="3"/>
        <v>52064</v>
      </c>
      <c r="M111" s="72">
        <f t="shared" si="3"/>
        <v>55409</v>
      </c>
      <c r="N111" s="72">
        <f t="shared" si="3"/>
        <v>54250</v>
      </c>
      <c r="O111" s="73">
        <v>52845</v>
      </c>
      <c r="P111" s="60"/>
      <c r="Q111" s="78"/>
    </row>
    <row r="112" spans="2:17" x14ac:dyDescent="0.2">
      <c r="B112" s="85" t="s">
        <v>763</v>
      </c>
      <c r="C112" s="80">
        <v>6546</v>
      </c>
      <c r="D112" s="80">
        <v>6779</v>
      </c>
      <c r="E112" s="80">
        <v>5817</v>
      </c>
      <c r="F112" s="80">
        <v>7807</v>
      </c>
      <c r="G112" s="80">
        <v>8218</v>
      </c>
      <c r="H112" s="80">
        <v>7155</v>
      </c>
      <c r="I112" s="80">
        <v>3636</v>
      </c>
      <c r="J112" s="80">
        <v>6493</v>
      </c>
      <c r="K112" s="80">
        <v>6042</v>
      </c>
      <c r="L112" s="80">
        <v>5623</v>
      </c>
      <c r="M112" s="80">
        <v>5644</v>
      </c>
      <c r="N112" s="80">
        <v>7010</v>
      </c>
      <c r="O112" s="81">
        <v>6398</v>
      </c>
      <c r="P112" s="60"/>
    </row>
    <row r="113" spans="2:16" x14ac:dyDescent="0.2">
      <c r="B113" s="76" t="s">
        <v>764</v>
      </c>
      <c r="C113" s="66">
        <v>5555</v>
      </c>
      <c r="D113" s="66">
        <v>5716</v>
      </c>
      <c r="E113" s="66">
        <v>5260</v>
      </c>
      <c r="F113" s="66">
        <v>6167</v>
      </c>
      <c r="G113" s="66">
        <v>7162</v>
      </c>
      <c r="H113" s="66">
        <v>6527</v>
      </c>
      <c r="I113" s="66">
        <v>3133</v>
      </c>
      <c r="J113" s="66">
        <v>4900</v>
      </c>
      <c r="K113" s="66">
        <v>8433</v>
      </c>
      <c r="L113" s="66">
        <v>5346</v>
      </c>
      <c r="M113" s="66">
        <v>5347</v>
      </c>
      <c r="N113" s="67">
        <v>5468</v>
      </c>
      <c r="O113" s="68">
        <v>5751</v>
      </c>
      <c r="P113" s="60"/>
    </row>
    <row r="114" spans="2:16" x14ac:dyDescent="0.2">
      <c r="B114" s="75" t="s">
        <v>765</v>
      </c>
      <c r="C114" s="66">
        <v>3034</v>
      </c>
      <c r="D114" s="66">
        <v>3069</v>
      </c>
      <c r="E114" s="66">
        <v>3102</v>
      </c>
      <c r="F114" s="66">
        <v>3278</v>
      </c>
      <c r="G114" s="66">
        <v>3158</v>
      </c>
      <c r="H114" s="66">
        <v>3133</v>
      </c>
      <c r="I114" s="66">
        <v>1830</v>
      </c>
      <c r="J114" s="66">
        <v>3224</v>
      </c>
      <c r="K114" s="66">
        <v>6365</v>
      </c>
      <c r="L114" s="66">
        <v>2557</v>
      </c>
      <c r="M114" s="66">
        <v>2899</v>
      </c>
      <c r="N114" s="67">
        <v>2787</v>
      </c>
      <c r="O114" s="68">
        <v>3203</v>
      </c>
      <c r="P114" s="60"/>
    </row>
    <row r="115" spans="2:16" x14ac:dyDescent="0.2">
      <c r="B115" s="75" t="s">
        <v>766</v>
      </c>
      <c r="C115" s="66">
        <v>866</v>
      </c>
      <c r="D115" s="66">
        <v>899</v>
      </c>
      <c r="E115" s="66">
        <v>911</v>
      </c>
      <c r="F115" s="66">
        <v>1070</v>
      </c>
      <c r="G115" s="66">
        <v>1170</v>
      </c>
      <c r="H115" s="66">
        <v>1063</v>
      </c>
      <c r="I115" s="66">
        <v>935</v>
      </c>
      <c r="J115" s="66">
        <v>1005</v>
      </c>
      <c r="K115" s="66">
        <v>2052</v>
      </c>
      <c r="L115" s="66">
        <v>696</v>
      </c>
      <c r="M115" s="66">
        <v>1191</v>
      </c>
      <c r="N115" s="67">
        <v>864</v>
      </c>
      <c r="O115" s="68">
        <v>1060</v>
      </c>
      <c r="P115" s="60"/>
    </row>
    <row r="116" spans="2:16" x14ac:dyDescent="0.2">
      <c r="B116" s="75" t="s">
        <v>767</v>
      </c>
      <c r="C116" s="66">
        <v>2127</v>
      </c>
      <c r="D116" s="66">
        <v>1961</v>
      </c>
      <c r="E116" s="66">
        <v>1975</v>
      </c>
      <c r="F116" s="66">
        <v>2479</v>
      </c>
      <c r="G116" s="66">
        <v>2419</v>
      </c>
      <c r="H116" s="66">
        <v>2079</v>
      </c>
      <c r="I116" s="66">
        <v>668</v>
      </c>
      <c r="J116" s="66">
        <v>1465</v>
      </c>
      <c r="K116" s="66">
        <v>1643</v>
      </c>
      <c r="L116" s="66">
        <v>1982</v>
      </c>
      <c r="M116" s="66">
        <v>1925</v>
      </c>
      <c r="N116" s="67">
        <v>2209</v>
      </c>
      <c r="O116" s="68">
        <v>1911</v>
      </c>
      <c r="P116" s="60"/>
    </row>
    <row r="117" spans="2:16" x14ac:dyDescent="0.2">
      <c r="B117" s="75" t="s">
        <v>768</v>
      </c>
      <c r="C117" s="66">
        <v>2770</v>
      </c>
      <c r="D117" s="66">
        <v>2908</v>
      </c>
      <c r="E117" s="66">
        <v>2983</v>
      </c>
      <c r="F117" s="66">
        <v>3088</v>
      </c>
      <c r="G117" s="66">
        <v>3929</v>
      </c>
      <c r="H117" s="66">
        <v>3577</v>
      </c>
      <c r="I117" s="66">
        <v>1691</v>
      </c>
      <c r="J117" s="66">
        <v>2747</v>
      </c>
      <c r="K117" s="66">
        <v>3134</v>
      </c>
      <c r="L117" s="66">
        <v>2819</v>
      </c>
      <c r="M117" s="66">
        <v>2875</v>
      </c>
      <c r="N117" s="67">
        <v>2711</v>
      </c>
      <c r="O117" s="68">
        <v>2936</v>
      </c>
      <c r="P117" s="60"/>
    </row>
    <row r="118" spans="2:16" x14ac:dyDescent="0.2">
      <c r="B118" s="75" t="s">
        <v>769</v>
      </c>
      <c r="C118" s="66">
        <v>7228</v>
      </c>
      <c r="D118" s="66">
        <v>7352</v>
      </c>
      <c r="E118" s="66">
        <v>7012</v>
      </c>
      <c r="F118" s="66">
        <v>7873</v>
      </c>
      <c r="G118" s="66">
        <v>8207</v>
      </c>
      <c r="H118" s="66">
        <v>7883</v>
      </c>
      <c r="I118" s="66">
        <v>4489</v>
      </c>
      <c r="J118" s="66">
        <v>6760</v>
      </c>
      <c r="K118" s="66">
        <v>7201</v>
      </c>
      <c r="L118" s="66">
        <v>6328</v>
      </c>
      <c r="M118" s="66">
        <v>7334</v>
      </c>
      <c r="N118" s="67">
        <v>6955</v>
      </c>
      <c r="O118" s="68">
        <v>7052</v>
      </c>
      <c r="P118" s="60"/>
    </row>
    <row r="119" spans="2:16" x14ac:dyDescent="0.2">
      <c r="B119" s="76" t="s">
        <v>770</v>
      </c>
      <c r="C119" s="66">
        <v>8047</v>
      </c>
      <c r="D119" s="66">
        <v>7847</v>
      </c>
      <c r="E119" s="66">
        <v>7802</v>
      </c>
      <c r="F119" s="66">
        <v>8745</v>
      </c>
      <c r="G119" s="66">
        <v>9424</v>
      </c>
      <c r="H119" s="66">
        <v>8591</v>
      </c>
      <c r="I119" s="66">
        <v>5952</v>
      </c>
      <c r="J119" s="66">
        <v>7845</v>
      </c>
      <c r="K119" s="66">
        <v>8133</v>
      </c>
      <c r="L119" s="66">
        <v>12304</v>
      </c>
      <c r="M119" s="66">
        <v>7816</v>
      </c>
      <c r="N119" s="67">
        <v>7980</v>
      </c>
      <c r="O119" s="68">
        <v>8374</v>
      </c>
      <c r="P119" s="60"/>
    </row>
    <row r="120" spans="2:16" x14ac:dyDescent="0.2">
      <c r="B120" s="75" t="s">
        <v>771</v>
      </c>
      <c r="C120" s="66">
        <v>3868</v>
      </c>
      <c r="D120" s="66">
        <v>4060</v>
      </c>
      <c r="E120" s="66">
        <v>3690</v>
      </c>
      <c r="F120" s="66">
        <v>5110</v>
      </c>
      <c r="G120" s="66">
        <v>5961</v>
      </c>
      <c r="H120" s="66">
        <v>4911</v>
      </c>
      <c r="I120" s="66">
        <v>3222</v>
      </c>
      <c r="J120" s="66">
        <v>4455</v>
      </c>
      <c r="K120" s="66">
        <v>8734</v>
      </c>
      <c r="L120" s="66">
        <v>3696</v>
      </c>
      <c r="M120" s="66">
        <v>4360</v>
      </c>
      <c r="N120" s="67">
        <v>4068</v>
      </c>
      <c r="O120" s="68">
        <v>4678</v>
      </c>
      <c r="P120" s="60"/>
    </row>
    <row r="121" spans="2:16" x14ac:dyDescent="0.2">
      <c r="B121" s="76" t="s">
        <v>772</v>
      </c>
      <c r="C121" s="66">
        <v>202</v>
      </c>
      <c r="D121" s="66">
        <v>227</v>
      </c>
      <c r="E121" s="66">
        <v>262</v>
      </c>
      <c r="F121" s="66">
        <v>262</v>
      </c>
      <c r="G121" s="66">
        <v>195</v>
      </c>
      <c r="H121" s="66">
        <v>198</v>
      </c>
      <c r="I121" s="66">
        <v>86</v>
      </c>
      <c r="J121" s="66">
        <v>175</v>
      </c>
      <c r="K121" s="66">
        <v>157</v>
      </c>
      <c r="L121" s="66">
        <v>178</v>
      </c>
      <c r="M121" s="66">
        <v>240</v>
      </c>
      <c r="N121" s="67">
        <v>193</v>
      </c>
      <c r="O121" s="68">
        <v>198</v>
      </c>
      <c r="P121" s="60"/>
    </row>
    <row r="122" spans="2:16" x14ac:dyDescent="0.2">
      <c r="B122" s="76" t="s">
        <v>773</v>
      </c>
      <c r="C122" s="66">
        <v>1269</v>
      </c>
      <c r="D122" s="66">
        <v>1117</v>
      </c>
      <c r="E122" s="66">
        <v>1287</v>
      </c>
      <c r="F122" s="66">
        <v>1364</v>
      </c>
      <c r="G122" s="66">
        <v>1662</v>
      </c>
      <c r="H122" s="66">
        <v>1392</v>
      </c>
      <c r="I122" s="66">
        <v>924</v>
      </c>
      <c r="J122" s="66">
        <v>1455</v>
      </c>
      <c r="K122" s="66">
        <v>1125</v>
      </c>
      <c r="L122" s="66">
        <v>1104</v>
      </c>
      <c r="M122" s="66">
        <v>1068</v>
      </c>
      <c r="N122" s="67">
        <v>1236</v>
      </c>
      <c r="O122" s="68">
        <v>1250</v>
      </c>
      <c r="P122" s="60"/>
    </row>
    <row r="123" spans="2:16" x14ac:dyDescent="0.2">
      <c r="B123" s="75" t="s">
        <v>774</v>
      </c>
      <c r="C123" s="66">
        <v>1897</v>
      </c>
      <c r="D123" s="66">
        <v>1892</v>
      </c>
      <c r="E123" s="66">
        <v>1862</v>
      </c>
      <c r="F123" s="66">
        <v>2169</v>
      </c>
      <c r="G123" s="66">
        <v>2248</v>
      </c>
      <c r="H123" s="66">
        <v>2276</v>
      </c>
      <c r="I123" s="66">
        <v>1276</v>
      </c>
      <c r="J123" s="66">
        <v>2728</v>
      </c>
      <c r="K123" s="66">
        <v>4432</v>
      </c>
      <c r="L123" s="66">
        <v>1958</v>
      </c>
      <c r="M123" s="66">
        <v>1858</v>
      </c>
      <c r="N123" s="67">
        <v>2041</v>
      </c>
      <c r="O123" s="68">
        <v>2220</v>
      </c>
      <c r="P123" s="60"/>
    </row>
    <row r="124" spans="2:16" x14ac:dyDescent="0.2">
      <c r="B124" s="76" t="s">
        <v>775</v>
      </c>
      <c r="C124" s="66">
        <v>3337</v>
      </c>
      <c r="D124" s="66">
        <v>3287</v>
      </c>
      <c r="E124" s="66">
        <v>3570</v>
      </c>
      <c r="F124" s="66">
        <v>4274</v>
      </c>
      <c r="G124" s="66">
        <v>4481</v>
      </c>
      <c r="H124" s="66">
        <v>4068</v>
      </c>
      <c r="I124" s="66">
        <v>1428</v>
      </c>
      <c r="J124" s="66">
        <v>3012</v>
      </c>
      <c r="K124" s="66">
        <v>3072</v>
      </c>
      <c r="L124" s="66">
        <v>2929</v>
      </c>
      <c r="M124" s="66">
        <v>2655</v>
      </c>
      <c r="N124" s="67">
        <v>4096</v>
      </c>
      <c r="O124" s="68">
        <v>3351</v>
      </c>
      <c r="P124" s="60"/>
    </row>
    <row r="125" spans="2:16" x14ac:dyDescent="0.2">
      <c r="B125" s="75" t="s">
        <v>776</v>
      </c>
      <c r="C125" s="66">
        <v>6401</v>
      </c>
      <c r="D125" s="66">
        <v>5726</v>
      </c>
      <c r="E125" s="66">
        <v>5697</v>
      </c>
      <c r="F125" s="66">
        <v>6507</v>
      </c>
      <c r="G125" s="66">
        <v>7755</v>
      </c>
      <c r="H125" s="66">
        <v>6885</v>
      </c>
      <c r="I125" s="66">
        <v>2554</v>
      </c>
      <c r="J125" s="66">
        <v>3654</v>
      </c>
      <c r="K125" s="66">
        <v>5234</v>
      </c>
      <c r="L125" s="66">
        <v>5375</v>
      </c>
      <c r="M125" s="66">
        <v>5510</v>
      </c>
      <c r="N125" s="67">
        <v>5533</v>
      </c>
      <c r="O125" s="68">
        <v>5569</v>
      </c>
      <c r="P125" s="60"/>
    </row>
    <row r="126" spans="2:16" x14ac:dyDescent="0.2">
      <c r="B126" s="76" t="s">
        <v>777</v>
      </c>
      <c r="C126" s="66">
        <v>1614</v>
      </c>
      <c r="D126" s="66">
        <v>1719</v>
      </c>
      <c r="E126" s="66">
        <v>1510</v>
      </c>
      <c r="F126" s="66">
        <v>1740</v>
      </c>
      <c r="G126" s="66">
        <v>1781</v>
      </c>
      <c r="H126" s="66">
        <v>1720</v>
      </c>
      <c r="I126" s="66">
        <v>532</v>
      </c>
      <c r="J126" s="66">
        <v>1586</v>
      </c>
      <c r="K126" s="66">
        <v>1227</v>
      </c>
      <c r="L126" s="66">
        <v>2653</v>
      </c>
      <c r="M126" s="66">
        <v>1489</v>
      </c>
      <c r="N126" s="67">
        <v>1537</v>
      </c>
      <c r="O126" s="68">
        <v>1592</v>
      </c>
      <c r="P126" s="60"/>
    </row>
    <row r="127" spans="2:16" x14ac:dyDescent="0.2">
      <c r="B127" s="76" t="s">
        <v>778</v>
      </c>
      <c r="C127" s="66">
        <v>131</v>
      </c>
      <c r="D127" s="66">
        <v>119</v>
      </c>
      <c r="E127" s="66">
        <v>121</v>
      </c>
      <c r="F127" s="66">
        <v>146</v>
      </c>
      <c r="G127" s="66">
        <v>179</v>
      </c>
      <c r="H127" s="66">
        <v>139</v>
      </c>
      <c r="I127" s="66">
        <v>51</v>
      </c>
      <c r="J127" s="66">
        <v>16</v>
      </c>
      <c r="K127" s="66">
        <v>270</v>
      </c>
      <c r="L127" s="66">
        <v>114</v>
      </c>
      <c r="M127" s="66">
        <v>186</v>
      </c>
      <c r="N127" s="67">
        <v>170</v>
      </c>
      <c r="O127" s="68">
        <v>137</v>
      </c>
      <c r="P127" s="60"/>
    </row>
    <row r="128" spans="2:16" x14ac:dyDescent="0.2">
      <c r="B128" s="75" t="s">
        <v>779</v>
      </c>
      <c r="C128" s="83">
        <v>102</v>
      </c>
      <c r="D128" s="83">
        <v>92</v>
      </c>
      <c r="E128" s="83">
        <v>100</v>
      </c>
      <c r="F128" s="83">
        <v>173</v>
      </c>
      <c r="G128" s="83">
        <v>159</v>
      </c>
      <c r="H128" s="83">
        <v>165</v>
      </c>
      <c r="I128" s="83">
        <v>43</v>
      </c>
      <c r="J128" s="83">
        <v>159</v>
      </c>
      <c r="K128" s="83">
        <v>88</v>
      </c>
      <c r="L128" s="83">
        <v>75</v>
      </c>
      <c r="M128" s="83">
        <v>160</v>
      </c>
      <c r="N128" s="86">
        <v>104</v>
      </c>
      <c r="O128" s="84">
        <v>118</v>
      </c>
      <c r="P128" s="60"/>
    </row>
    <row r="129" spans="2:17" x14ac:dyDescent="0.2">
      <c r="B129" s="71" t="s">
        <v>780</v>
      </c>
      <c r="C129" s="72">
        <f>SUM(C112:C128)</f>
        <v>54994</v>
      </c>
      <c r="D129" s="72">
        <f t="shared" ref="D129:N129" si="4">SUM(D112:D128)</f>
        <v>54770</v>
      </c>
      <c r="E129" s="72">
        <f t="shared" si="4"/>
        <v>52961</v>
      </c>
      <c r="F129" s="72">
        <f t="shared" si="4"/>
        <v>62252</v>
      </c>
      <c r="G129" s="72">
        <f t="shared" si="4"/>
        <v>68108</v>
      </c>
      <c r="H129" s="72">
        <f t="shared" si="4"/>
        <v>61762</v>
      </c>
      <c r="I129" s="72">
        <f t="shared" si="4"/>
        <v>32450</v>
      </c>
      <c r="J129" s="72">
        <f t="shared" si="4"/>
        <v>51679</v>
      </c>
      <c r="K129" s="72">
        <f t="shared" si="4"/>
        <v>67342</v>
      </c>
      <c r="L129" s="72">
        <f t="shared" si="4"/>
        <v>55737</v>
      </c>
      <c r="M129" s="72">
        <f t="shared" si="4"/>
        <v>52557</v>
      </c>
      <c r="N129" s="72">
        <f t="shared" si="4"/>
        <v>54962</v>
      </c>
      <c r="O129" s="73">
        <v>55798</v>
      </c>
      <c r="Q129" s="78"/>
    </row>
    <row r="130" spans="2:17" x14ac:dyDescent="0.2">
      <c r="B130" s="71" t="s">
        <v>40</v>
      </c>
      <c r="C130" s="73">
        <f t="shared" ref="C130:N130" si="5">SUM(C129,C111,C105,C100,C97,C14,C13,C12,C6)</f>
        <v>1374760</v>
      </c>
      <c r="D130" s="73">
        <f t="shared" si="5"/>
        <v>1275207</v>
      </c>
      <c r="E130" s="73">
        <f t="shared" si="5"/>
        <v>1342905</v>
      </c>
      <c r="F130" s="73">
        <f t="shared" si="5"/>
        <v>1356371</v>
      </c>
      <c r="G130" s="73">
        <f t="shared" si="5"/>
        <v>1433187</v>
      </c>
      <c r="H130" s="73">
        <f t="shared" si="5"/>
        <v>1452037</v>
      </c>
      <c r="I130" s="73">
        <f t="shared" si="5"/>
        <v>1411163</v>
      </c>
      <c r="J130" s="73">
        <f t="shared" si="5"/>
        <v>936356</v>
      </c>
      <c r="K130" s="73">
        <f t="shared" si="5"/>
        <v>1042380</v>
      </c>
      <c r="L130" s="73">
        <f t="shared" si="5"/>
        <v>1298454</v>
      </c>
      <c r="M130" s="73">
        <f t="shared" si="5"/>
        <v>1191660</v>
      </c>
      <c r="N130" s="73">
        <f t="shared" si="5"/>
        <v>1251210</v>
      </c>
      <c r="O130" s="73">
        <f>SUM(O129,O111,O105,O100,O97,O14,O13,O12,O6)</f>
        <v>1280476</v>
      </c>
    </row>
    <row r="169" spans="2:15" x14ac:dyDescent="0.2">
      <c r="B169" s="87"/>
      <c r="C169" s="88"/>
      <c r="D169" s="88"/>
      <c r="E169" s="89"/>
      <c r="F169" s="90"/>
      <c r="G169" s="90"/>
      <c r="H169" s="90"/>
      <c r="I169" s="90"/>
      <c r="J169" s="90"/>
      <c r="K169" s="90"/>
      <c r="L169" s="90"/>
      <c r="M169" s="90"/>
      <c r="N169" s="91"/>
      <c r="O169" s="92">
        <v>0</v>
      </c>
    </row>
    <row r="170" spans="2:15" x14ac:dyDescent="0.2">
      <c r="C170" s="91"/>
      <c r="D170" s="91"/>
      <c r="E170" s="93"/>
      <c r="F170" s="91"/>
      <c r="G170" s="91"/>
      <c r="H170" s="91"/>
      <c r="I170" s="91"/>
      <c r="J170" s="91"/>
      <c r="K170" s="91"/>
      <c r="L170" s="91"/>
      <c r="M170" s="91"/>
      <c r="N170" s="91"/>
      <c r="O170" s="92">
        <v>0</v>
      </c>
    </row>
    <row r="171" spans="2:15" x14ac:dyDescent="0.2">
      <c r="B171" s="94"/>
      <c r="C171" s="91"/>
      <c r="D171" s="91"/>
      <c r="E171" s="93"/>
      <c r="F171" s="91"/>
      <c r="G171" s="91"/>
      <c r="H171" s="91"/>
      <c r="I171" s="91"/>
      <c r="J171" s="91"/>
      <c r="K171" s="91"/>
      <c r="L171" s="91"/>
      <c r="M171" s="91"/>
      <c r="N171" s="91"/>
      <c r="O171" s="92">
        <v>0</v>
      </c>
    </row>
    <row r="172" spans="2:15" x14ac:dyDescent="0.2">
      <c r="B172" s="95" t="s">
        <v>133</v>
      </c>
      <c r="C172" s="92">
        <f t="shared" ref="C172:N172" si="6">SUM(C112:C171)</f>
        <v>1484748</v>
      </c>
      <c r="D172" s="92">
        <f t="shared" si="6"/>
        <v>1384747</v>
      </c>
      <c r="E172" s="96">
        <f t="shared" si="6"/>
        <v>1448827</v>
      </c>
      <c r="F172" s="92">
        <f t="shared" si="6"/>
        <v>1480875</v>
      </c>
      <c r="G172" s="92">
        <f t="shared" si="6"/>
        <v>1569403</v>
      </c>
      <c r="H172" s="92">
        <f t="shared" si="6"/>
        <v>1575561</v>
      </c>
      <c r="I172" s="92">
        <f t="shared" si="6"/>
        <v>1476063</v>
      </c>
      <c r="J172" s="92">
        <f t="shared" si="6"/>
        <v>1039714</v>
      </c>
      <c r="K172" s="92">
        <f t="shared" si="6"/>
        <v>1177064</v>
      </c>
      <c r="L172" s="92">
        <f t="shared" si="6"/>
        <v>1409928</v>
      </c>
      <c r="M172" s="92">
        <f t="shared" si="6"/>
        <v>1296774</v>
      </c>
      <c r="N172" s="92">
        <f t="shared" si="6"/>
        <v>1361134</v>
      </c>
      <c r="O172" s="92">
        <v>55798</v>
      </c>
    </row>
    <row r="173" spans="2:15" ht="13.5" thickBot="1" x14ac:dyDescent="0.25">
      <c r="B173" s="97" t="s">
        <v>86</v>
      </c>
      <c r="C173" s="98" t="e">
        <f>+#REF!+C12+C14+#REF!+#REF!+#REF!+C111+#REF!+C172</f>
        <v>#REF!</v>
      </c>
      <c r="D173" s="98" t="e">
        <f>+#REF!+D12+D14+#REF!+#REF!+#REF!+D111+#REF!+D172</f>
        <v>#REF!</v>
      </c>
      <c r="E173" s="99" t="e">
        <f>+#REF!+E12+E14+#REF!+#REF!+#REF!+E111+#REF!+E172</f>
        <v>#REF!</v>
      </c>
      <c r="F173" s="98" t="e">
        <f>+#REF!+F12+F14+#REF!+#REF!+#REF!+F111+#REF!+F172</f>
        <v>#REF!</v>
      </c>
      <c r="G173" s="98" t="e">
        <f>+#REF!+G12+G14+#REF!+#REF!+#REF!+G111+#REF!+G172</f>
        <v>#REF!</v>
      </c>
      <c r="H173" s="98" t="e">
        <f>+#REF!+H12+H14+#REF!+#REF!+#REF!+H111+#REF!+H172</f>
        <v>#REF!</v>
      </c>
      <c r="I173" s="98" t="e">
        <f>+#REF!+I12+I14+#REF!+#REF!+#REF!+I111+#REF!+I172</f>
        <v>#REF!</v>
      </c>
      <c r="J173" s="98" t="e">
        <f>+#REF!+J12+J14+#REF!+#REF!+#REF!+J111+#REF!+J172</f>
        <v>#REF!</v>
      </c>
      <c r="K173" s="98" t="e">
        <f>+#REF!+K12+K14+#REF!+#REF!+#REF!+K111+#REF!+K172</f>
        <v>#REF!</v>
      </c>
      <c r="L173" s="98" t="e">
        <f>+#REF!+L12+L14+#REF!+#REF!+#REF!+L111+#REF!+L172</f>
        <v>#REF!</v>
      </c>
      <c r="M173" s="98" t="e">
        <f>+#REF!+M12+M14+#REF!+#REF!+#REF!+M111+#REF!+M172</f>
        <v>#REF!</v>
      </c>
      <c r="N173" s="98" t="e">
        <f>+#REF!+N12+N14+#REF!+#REF!+#REF!+N111+#REF!+N172</f>
        <v>#REF!</v>
      </c>
      <c r="O173" s="98">
        <v>1280476</v>
      </c>
    </row>
    <row r="174" spans="2:15" ht="13.5" thickTop="1" x14ac:dyDescent="0.2"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</row>
    <row r="175" spans="2:15" x14ac:dyDescent="0.2"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</row>
    <row r="176" spans="2:15" x14ac:dyDescent="0.2"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</row>
    <row r="177" spans="2:15" x14ac:dyDescent="0.2"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</row>
    <row r="178" spans="2:15" x14ac:dyDescent="0.2">
      <c r="B178" s="60"/>
      <c r="C178" s="10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2:15" x14ac:dyDescent="0.2"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</row>
    <row r="180" spans="2:15" x14ac:dyDescent="0.2"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101" t="s">
        <v>9</v>
      </c>
    </row>
    <row r="181" spans="2:15" x14ac:dyDescent="0.2"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</sheetData>
  <hyperlinks>
    <hyperlink ref="O180" location="INDICE!C3" display="Volver al Indice"/>
    <hyperlink ref="B1" location="INDICE!C3" display="Volver al Indice"/>
  </hyperlinks>
  <printOptions horizontalCentered="1"/>
  <pageMargins left="0.19685039370078741" right="0.19685039370078741" top="3.7401574803149606" bottom="0.19685039370078741" header="0.19685039370078741" footer="0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2"/>
  <sheetViews>
    <sheetView zoomScale="90" zoomScaleNormal="90" workbookViewId="0">
      <selection activeCell="B1" sqref="B1"/>
    </sheetView>
  </sheetViews>
  <sheetFormatPr baseColWidth="10" defaultRowHeight="12.75" x14ac:dyDescent="0.2"/>
  <cols>
    <col min="1" max="1" width="3.7109375" style="7" customWidth="1"/>
    <col min="2" max="2" width="40.42578125" style="7" customWidth="1"/>
    <col min="3" max="10" width="10" style="7" bestFit="1" customWidth="1"/>
    <col min="11" max="11" width="10.28515625" style="7" bestFit="1" customWidth="1"/>
    <col min="12" max="12" width="10.85546875" style="7" customWidth="1"/>
    <col min="13" max="13" width="10" style="7" bestFit="1" customWidth="1"/>
    <col min="14" max="14" width="11" style="7" bestFit="1" customWidth="1"/>
    <col min="15" max="15" width="10" style="547" bestFit="1" customWidth="1"/>
    <col min="16" max="16384" width="11.42578125" style="7"/>
  </cols>
  <sheetData>
    <row r="1" spans="2:15" x14ac:dyDescent="0.2">
      <c r="B1" s="546" t="s">
        <v>9</v>
      </c>
    </row>
    <row r="2" spans="2:15" x14ac:dyDescent="0.2">
      <c r="B2" s="46" t="s">
        <v>801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9"/>
    </row>
    <row r="3" spans="2:15" x14ac:dyDescent="0.2">
      <c r="B3" s="46" t="s">
        <v>268</v>
      </c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</row>
    <row r="4" spans="2:15" x14ac:dyDescent="0.2">
      <c r="B4" s="46" t="s">
        <v>79</v>
      </c>
      <c r="C4" s="549"/>
      <c r="D4" s="550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</row>
    <row r="5" spans="2:15" ht="13.5" thickBot="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51"/>
    </row>
    <row r="6" spans="2:15" ht="14.25" thickTop="1" thickBot="1" x14ac:dyDescent="0.25">
      <c r="B6" s="64" t="s">
        <v>659</v>
      </c>
      <c r="C6" s="552" t="s">
        <v>0</v>
      </c>
      <c r="D6" s="552" t="s">
        <v>1</v>
      </c>
      <c r="E6" s="552" t="s">
        <v>2</v>
      </c>
      <c r="F6" s="552" t="s">
        <v>3</v>
      </c>
      <c r="G6" s="552" t="s">
        <v>4</v>
      </c>
      <c r="H6" s="552" t="s">
        <v>10</v>
      </c>
      <c r="I6" s="552" t="s">
        <v>5</v>
      </c>
      <c r="J6" s="552" t="s">
        <v>6</v>
      </c>
      <c r="K6" s="552" t="s">
        <v>7</v>
      </c>
      <c r="L6" s="552" t="s">
        <v>8</v>
      </c>
      <c r="M6" s="552" t="s">
        <v>11</v>
      </c>
      <c r="N6" s="552" t="s">
        <v>12</v>
      </c>
      <c r="O6" s="553" t="s">
        <v>13</v>
      </c>
    </row>
    <row r="7" spans="2:15" ht="13.5" thickTop="1" x14ac:dyDescent="0.2">
      <c r="B7" s="554" t="s">
        <v>660</v>
      </c>
      <c r="C7" s="555">
        <v>2158815</v>
      </c>
      <c r="D7" s="555">
        <v>1608997</v>
      </c>
      <c r="E7" s="555">
        <v>2302472</v>
      </c>
      <c r="F7" s="555">
        <v>1998776</v>
      </c>
      <c r="G7" s="555">
        <v>2065207</v>
      </c>
      <c r="H7" s="555">
        <v>1857327</v>
      </c>
      <c r="I7" s="555">
        <v>2010465</v>
      </c>
      <c r="J7" s="555">
        <v>1884872</v>
      </c>
      <c r="K7" s="555">
        <v>1918555</v>
      </c>
      <c r="L7" s="555">
        <v>2095944</v>
      </c>
      <c r="M7" s="555">
        <v>2038042</v>
      </c>
      <c r="N7" s="555">
        <v>1817421</v>
      </c>
      <c r="O7" s="555">
        <f t="shared" ref="O7:O70" si="0">AVERAGE(C7:N7)</f>
        <v>1979741.0833333333</v>
      </c>
    </row>
    <row r="8" spans="2:15" x14ac:dyDescent="0.2">
      <c r="B8" s="556" t="s">
        <v>661</v>
      </c>
      <c r="C8" s="31">
        <v>270166</v>
      </c>
      <c r="D8" s="31">
        <v>261874</v>
      </c>
      <c r="E8" s="31">
        <v>270960</v>
      </c>
      <c r="F8" s="31">
        <v>295885</v>
      </c>
      <c r="G8" s="31">
        <v>343985</v>
      </c>
      <c r="H8" s="31">
        <v>336306</v>
      </c>
      <c r="I8" s="31">
        <v>315910</v>
      </c>
      <c r="J8" s="31">
        <v>203792</v>
      </c>
      <c r="K8" s="31">
        <v>257865</v>
      </c>
      <c r="L8" s="31">
        <v>256331</v>
      </c>
      <c r="M8" s="31">
        <v>233362</v>
      </c>
      <c r="N8" s="31">
        <v>250806</v>
      </c>
      <c r="O8" s="33">
        <f t="shared" si="0"/>
        <v>274770.16666666669</v>
      </c>
    </row>
    <row r="9" spans="2:15" x14ac:dyDescent="0.2">
      <c r="B9" s="557" t="s">
        <v>662</v>
      </c>
      <c r="C9" s="21">
        <v>1428026</v>
      </c>
      <c r="D9" s="21">
        <v>1239817</v>
      </c>
      <c r="E9" s="21">
        <v>1339624</v>
      </c>
      <c r="F9" s="21">
        <v>1304279</v>
      </c>
      <c r="G9" s="21">
        <v>1423654</v>
      </c>
      <c r="H9" s="21">
        <v>1632867</v>
      </c>
      <c r="I9" s="21">
        <v>1654340</v>
      </c>
      <c r="J9" s="21">
        <v>412409</v>
      </c>
      <c r="K9" s="21">
        <v>91669</v>
      </c>
      <c r="L9" s="21">
        <v>1764029</v>
      </c>
      <c r="M9" s="21">
        <v>1297657</v>
      </c>
      <c r="N9" s="21">
        <v>1340615</v>
      </c>
      <c r="O9" s="37">
        <f t="shared" si="0"/>
        <v>1244082.1666666667</v>
      </c>
    </row>
    <row r="10" spans="2:15" x14ac:dyDescent="0.2">
      <c r="B10" s="557" t="s">
        <v>663</v>
      </c>
      <c r="C10" s="21">
        <v>153859</v>
      </c>
      <c r="D10" s="21">
        <v>144586</v>
      </c>
      <c r="E10" s="21">
        <v>128074</v>
      </c>
      <c r="F10" s="21">
        <v>139882</v>
      </c>
      <c r="G10" s="21">
        <v>146308</v>
      </c>
      <c r="H10" s="21">
        <v>147728</v>
      </c>
      <c r="I10" s="21">
        <v>137850</v>
      </c>
      <c r="J10" s="21">
        <v>94032</v>
      </c>
      <c r="K10" s="21">
        <v>92656</v>
      </c>
      <c r="L10" s="21">
        <v>118611</v>
      </c>
      <c r="M10" s="21">
        <v>117303</v>
      </c>
      <c r="N10" s="21">
        <v>121278</v>
      </c>
      <c r="O10" s="37">
        <f t="shared" si="0"/>
        <v>128513.91666666667</v>
      </c>
    </row>
    <row r="11" spans="2:15" x14ac:dyDescent="0.2">
      <c r="B11" s="557" t="s">
        <v>664</v>
      </c>
      <c r="C11" s="21">
        <v>455798</v>
      </c>
      <c r="D11" s="21">
        <v>423733</v>
      </c>
      <c r="E11" s="21">
        <v>417573</v>
      </c>
      <c r="F11" s="21">
        <v>430113</v>
      </c>
      <c r="G11" s="21">
        <v>468719</v>
      </c>
      <c r="H11" s="21">
        <v>537723</v>
      </c>
      <c r="I11" s="21">
        <v>468916</v>
      </c>
      <c r="J11" s="21">
        <v>313695</v>
      </c>
      <c r="K11" s="21">
        <v>321826</v>
      </c>
      <c r="L11" s="21">
        <v>403713</v>
      </c>
      <c r="M11" s="21">
        <v>406741</v>
      </c>
      <c r="N11" s="21">
        <v>435165</v>
      </c>
      <c r="O11" s="37">
        <f t="shared" si="0"/>
        <v>423642.91666666669</v>
      </c>
    </row>
    <row r="12" spans="2:15" x14ac:dyDescent="0.2">
      <c r="B12" s="558" t="s">
        <v>665</v>
      </c>
      <c r="C12" s="25">
        <v>880130</v>
      </c>
      <c r="D12" s="25">
        <v>815284</v>
      </c>
      <c r="E12" s="25">
        <v>727307</v>
      </c>
      <c r="F12" s="25">
        <v>771770</v>
      </c>
      <c r="G12" s="25">
        <v>899123</v>
      </c>
      <c r="H12" s="25">
        <v>777471</v>
      </c>
      <c r="I12" s="25">
        <v>874342</v>
      </c>
      <c r="J12" s="25">
        <v>614794</v>
      </c>
      <c r="K12" s="25">
        <v>544911</v>
      </c>
      <c r="L12" s="25">
        <v>662566</v>
      </c>
      <c r="M12" s="25">
        <v>609489</v>
      </c>
      <c r="N12" s="25">
        <v>755038</v>
      </c>
      <c r="O12" s="35">
        <f t="shared" si="0"/>
        <v>744352.08333333337</v>
      </c>
    </row>
    <row r="13" spans="2:15" x14ac:dyDescent="0.2">
      <c r="B13" s="559" t="s">
        <v>97</v>
      </c>
      <c r="C13" s="560">
        <f t="shared" ref="C13:N13" si="1">SUM(C8:C12)</f>
        <v>3187979</v>
      </c>
      <c r="D13" s="560">
        <f t="shared" si="1"/>
        <v>2885294</v>
      </c>
      <c r="E13" s="560">
        <f t="shared" si="1"/>
        <v>2883538</v>
      </c>
      <c r="F13" s="560">
        <f t="shared" si="1"/>
        <v>2941929</v>
      </c>
      <c r="G13" s="560">
        <f t="shared" si="1"/>
        <v>3281789</v>
      </c>
      <c r="H13" s="560">
        <f t="shared" si="1"/>
        <v>3432095</v>
      </c>
      <c r="I13" s="560">
        <f t="shared" si="1"/>
        <v>3451358</v>
      </c>
      <c r="J13" s="560">
        <f t="shared" si="1"/>
        <v>1638722</v>
      </c>
      <c r="K13" s="560">
        <f t="shared" si="1"/>
        <v>1308927</v>
      </c>
      <c r="L13" s="560">
        <f t="shared" si="1"/>
        <v>3205250</v>
      </c>
      <c r="M13" s="560">
        <f t="shared" si="1"/>
        <v>2664552</v>
      </c>
      <c r="N13" s="560">
        <f t="shared" si="1"/>
        <v>2902902</v>
      </c>
      <c r="O13" s="28">
        <f t="shared" si="0"/>
        <v>2815361.25</v>
      </c>
    </row>
    <row r="14" spans="2:15" x14ac:dyDescent="0.2">
      <c r="B14" s="561" t="s">
        <v>666</v>
      </c>
      <c r="C14" s="28">
        <v>17530</v>
      </c>
      <c r="D14" s="28">
        <v>22459</v>
      </c>
      <c r="E14" s="28">
        <v>35186</v>
      </c>
      <c r="F14" s="28">
        <v>24781</v>
      </c>
      <c r="G14" s="28">
        <v>27352</v>
      </c>
      <c r="H14" s="28">
        <v>29816</v>
      </c>
      <c r="I14" s="28">
        <v>31464</v>
      </c>
      <c r="J14" s="28">
        <v>23006</v>
      </c>
      <c r="K14" s="28">
        <v>26145</v>
      </c>
      <c r="L14" s="28">
        <v>0</v>
      </c>
      <c r="M14" s="28">
        <v>0</v>
      </c>
      <c r="N14" s="28">
        <v>0</v>
      </c>
      <c r="O14" s="28">
        <f>AVERAGE(C14:N14)</f>
        <v>19811.583333333332</v>
      </c>
    </row>
    <row r="15" spans="2:15" x14ac:dyDescent="0.2">
      <c r="B15" s="561" t="s">
        <v>802</v>
      </c>
      <c r="C15" s="28"/>
      <c r="D15" s="28"/>
      <c r="E15" s="28"/>
      <c r="F15" s="28"/>
      <c r="G15" s="28"/>
      <c r="H15" s="28"/>
      <c r="I15" s="28"/>
      <c r="J15" s="28"/>
      <c r="K15" s="28"/>
      <c r="L15" s="28">
        <v>24451</v>
      </c>
      <c r="M15" s="28">
        <v>20791</v>
      </c>
      <c r="N15" s="28">
        <v>5625</v>
      </c>
      <c r="O15" s="28">
        <f>AVERAGE(C15:N15)</f>
        <v>16955.666666666668</v>
      </c>
    </row>
    <row r="16" spans="2:15" ht="25.5" x14ac:dyDescent="0.2">
      <c r="B16" s="559" t="s">
        <v>667</v>
      </c>
      <c r="C16" s="28">
        <v>22091</v>
      </c>
      <c r="D16" s="28">
        <v>14745</v>
      </c>
      <c r="E16" s="28">
        <v>15240</v>
      </c>
      <c r="F16" s="28">
        <v>21154</v>
      </c>
      <c r="G16" s="28">
        <v>40054</v>
      </c>
      <c r="H16" s="28">
        <v>23031</v>
      </c>
      <c r="I16" s="28">
        <v>17033</v>
      </c>
      <c r="J16" s="28">
        <v>17650</v>
      </c>
      <c r="K16" s="28">
        <v>13674</v>
      </c>
      <c r="L16" s="28">
        <v>12236</v>
      </c>
      <c r="M16" s="28">
        <v>12236</v>
      </c>
      <c r="N16" s="28">
        <v>17261</v>
      </c>
      <c r="O16" s="28">
        <f t="shared" si="0"/>
        <v>18867.083333333332</v>
      </c>
    </row>
    <row r="17" spans="2:15" x14ac:dyDescent="0.2">
      <c r="B17" s="557" t="s">
        <v>668</v>
      </c>
      <c r="C17" s="21">
        <v>2887</v>
      </c>
      <c r="D17" s="21">
        <v>3201</v>
      </c>
      <c r="E17" s="21">
        <v>3134</v>
      </c>
      <c r="F17" s="21">
        <v>4438</v>
      </c>
      <c r="G17" s="21">
        <v>4406</v>
      </c>
      <c r="H17" s="21">
        <v>3340</v>
      </c>
      <c r="I17" s="21">
        <v>2972</v>
      </c>
      <c r="J17" s="21">
        <v>3267</v>
      </c>
      <c r="K17" s="21">
        <v>3620</v>
      </c>
      <c r="L17" s="21">
        <v>3304</v>
      </c>
      <c r="M17" s="21"/>
      <c r="N17" s="21">
        <v>2950</v>
      </c>
      <c r="O17" s="37">
        <f t="shared" si="0"/>
        <v>3410.818181818182</v>
      </c>
    </row>
    <row r="18" spans="2:15" x14ac:dyDescent="0.2">
      <c r="B18" s="557" t="s">
        <v>669</v>
      </c>
      <c r="C18" s="21">
        <v>578</v>
      </c>
      <c r="D18" s="21">
        <v>564</v>
      </c>
      <c r="E18" s="21">
        <v>1017</v>
      </c>
      <c r="F18" s="21">
        <v>838</v>
      </c>
      <c r="G18" s="21">
        <v>781</v>
      </c>
      <c r="H18" s="21">
        <v>746</v>
      </c>
      <c r="I18" s="21">
        <v>668</v>
      </c>
      <c r="J18" s="21">
        <v>748</v>
      </c>
      <c r="K18" s="21">
        <v>621</v>
      </c>
      <c r="L18" s="21">
        <v>507</v>
      </c>
      <c r="M18" s="21">
        <v>501</v>
      </c>
      <c r="N18" s="21">
        <v>487</v>
      </c>
      <c r="O18" s="37">
        <f t="shared" si="0"/>
        <v>671.33333333333337</v>
      </c>
    </row>
    <row r="19" spans="2:15" x14ac:dyDescent="0.2">
      <c r="B19" s="557" t="s">
        <v>670</v>
      </c>
      <c r="C19" s="21">
        <v>618</v>
      </c>
      <c r="D19" s="21">
        <v>649</v>
      </c>
      <c r="E19" s="21">
        <v>645</v>
      </c>
      <c r="F19" s="21">
        <v>1079</v>
      </c>
      <c r="G19" s="21">
        <v>843</v>
      </c>
      <c r="H19" s="21">
        <v>787</v>
      </c>
      <c r="I19" s="21">
        <v>456</v>
      </c>
      <c r="J19" s="21">
        <v>504</v>
      </c>
      <c r="K19" s="21">
        <v>557</v>
      </c>
      <c r="L19" s="21">
        <v>535</v>
      </c>
      <c r="M19" s="21">
        <v>596</v>
      </c>
      <c r="N19" s="21">
        <v>578</v>
      </c>
      <c r="O19" s="37">
        <f t="shared" si="0"/>
        <v>653.91666666666663</v>
      </c>
    </row>
    <row r="20" spans="2:15" x14ac:dyDescent="0.2">
      <c r="B20" s="557" t="s">
        <v>671</v>
      </c>
      <c r="C20" s="21">
        <v>1027</v>
      </c>
      <c r="D20" s="21">
        <v>984</v>
      </c>
      <c r="E20" s="21">
        <v>1025</v>
      </c>
      <c r="F20" s="21">
        <v>1160</v>
      </c>
      <c r="G20" s="21">
        <v>1130</v>
      </c>
      <c r="H20" s="21">
        <v>1139</v>
      </c>
      <c r="I20" s="21">
        <v>1227</v>
      </c>
      <c r="J20" s="21">
        <v>1163</v>
      </c>
      <c r="K20" s="21">
        <v>1116</v>
      </c>
      <c r="L20" s="21">
        <v>956</v>
      </c>
      <c r="M20" s="21">
        <v>967</v>
      </c>
      <c r="N20" s="21">
        <v>992</v>
      </c>
      <c r="O20" s="37">
        <f t="shared" si="0"/>
        <v>1073.8333333333333</v>
      </c>
    </row>
    <row r="21" spans="2:15" x14ac:dyDescent="0.2">
      <c r="B21" s="557" t="s">
        <v>672</v>
      </c>
      <c r="C21" s="21">
        <v>2285</v>
      </c>
      <c r="D21" s="21">
        <v>2357</v>
      </c>
      <c r="E21" s="21">
        <v>2429</v>
      </c>
      <c r="F21" s="21">
        <v>3172</v>
      </c>
      <c r="G21" s="21">
        <v>2729</v>
      </c>
      <c r="H21" s="21">
        <v>2561</v>
      </c>
      <c r="I21" s="21">
        <v>1799</v>
      </c>
      <c r="J21" s="21">
        <v>1796</v>
      </c>
      <c r="K21" s="21">
        <v>2347</v>
      </c>
      <c r="L21" s="21">
        <v>2152</v>
      </c>
      <c r="M21" s="21">
        <v>2187</v>
      </c>
      <c r="N21" s="21">
        <v>2051</v>
      </c>
      <c r="O21" s="37">
        <f t="shared" si="0"/>
        <v>2322.0833333333335</v>
      </c>
    </row>
    <row r="22" spans="2:15" x14ac:dyDescent="0.2">
      <c r="B22" s="557" t="s">
        <v>673</v>
      </c>
      <c r="C22" s="21">
        <v>483</v>
      </c>
      <c r="D22" s="21">
        <v>594</v>
      </c>
      <c r="E22" s="21">
        <v>495</v>
      </c>
      <c r="F22" s="21">
        <v>500</v>
      </c>
      <c r="G22" s="21">
        <v>709</v>
      </c>
      <c r="H22" s="21">
        <v>501</v>
      </c>
      <c r="I22" s="21">
        <v>275</v>
      </c>
      <c r="J22" s="21">
        <v>153</v>
      </c>
      <c r="K22" s="21">
        <v>199</v>
      </c>
      <c r="L22" s="21">
        <v>201</v>
      </c>
      <c r="M22" s="21">
        <v>425</v>
      </c>
      <c r="N22" s="21">
        <v>246</v>
      </c>
      <c r="O22" s="37">
        <f t="shared" si="0"/>
        <v>398.41666666666669</v>
      </c>
    </row>
    <row r="23" spans="2:15" x14ac:dyDescent="0.2">
      <c r="B23" s="557" t="s">
        <v>674</v>
      </c>
      <c r="C23" s="21">
        <v>962</v>
      </c>
      <c r="D23" s="21">
        <v>1056</v>
      </c>
      <c r="E23" s="21">
        <v>1143</v>
      </c>
      <c r="F23" s="21">
        <v>1310</v>
      </c>
      <c r="G23" s="21">
        <v>1297</v>
      </c>
      <c r="H23" s="21">
        <v>1247</v>
      </c>
      <c r="I23" s="21">
        <v>1267</v>
      </c>
      <c r="J23" s="21">
        <v>1297</v>
      </c>
      <c r="K23" s="21">
        <v>1183</v>
      </c>
      <c r="L23" s="21">
        <v>1104</v>
      </c>
      <c r="M23" s="21">
        <v>1182</v>
      </c>
      <c r="N23" s="21">
        <v>1288</v>
      </c>
      <c r="O23" s="37">
        <f t="shared" si="0"/>
        <v>1194.6666666666667</v>
      </c>
    </row>
    <row r="24" spans="2:15" x14ac:dyDescent="0.2">
      <c r="B24" s="562" t="s">
        <v>675</v>
      </c>
      <c r="C24" s="21">
        <v>50</v>
      </c>
      <c r="D24" s="21">
        <v>94</v>
      </c>
      <c r="E24" s="21">
        <v>51</v>
      </c>
      <c r="F24" s="21">
        <v>85</v>
      </c>
      <c r="G24" s="21">
        <v>68</v>
      </c>
      <c r="H24" s="21">
        <v>68</v>
      </c>
      <c r="I24" s="21">
        <v>18</v>
      </c>
      <c r="J24" s="21">
        <v>13</v>
      </c>
      <c r="K24" s="21">
        <v>29</v>
      </c>
      <c r="L24" s="21">
        <v>38</v>
      </c>
      <c r="M24" s="21">
        <v>30</v>
      </c>
      <c r="N24" s="21">
        <v>25</v>
      </c>
      <c r="O24" s="37">
        <f t="shared" si="0"/>
        <v>47.416666666666664</v>
      </c>
    </row>
    <row r="25" spans="2:15" x14ac:dyDescent="0.2">
      <c r="B25" s="557" t="s">
        <v>676</v>
      </c>
      <c r="C25" s="21">
        <v>1522</v>
      </c>
      <c r="D25" s="21">
        <v>1672</v>
      </c>
      <c r="E25" s="21">
        <v>1666</v>
      </c>
      <c r="F25" s="21">
        <v>1744</v>
      </c>
      <c r="G25" s="21">
        <v>1849</v>
      </c>
      <c r="H25" s="21">
        <v>1887</v>
      </c>
      <c r="I25" s="21">
        <v>1185</v>
      </c>
      <c r="J25" s="21">
        <v>1188</v>
      </c>
      <c r="K25" s="21">
        <v>1234</v>
      </c>
      <c r="L25" s="21">
        <v>1182</v>
      </c>
      <c r="M25" s="21">
        <v>1349</v>
      </c>
      <c r="N25" s="21">
        <v>1348</v>
      </c>
      <c r="O25" s="37">
        <f t="shared" si="0"/>
        <v>1485.5</v>
      </c>
    </row>
    <row r="26" spans="2:15" x14ac:dyDescent="0.2">
      <c r="B26" s="557" t="s">
        <v>677</v>
      </c>
      <c r="C26" s="21">
        <v>3232</v>
      </c>
      <c r="D26" s="21">
        <v>2936</v>
      </c>
      <c r="E26" s="21">
        <v>3153</v>
      </c>
      <c r="F26" s="21">
        <v>3665</v>
      </c>
      <c r="G26" s="21">
        <v>4119</v>
      </c>
      <c r="H26" s="21">
        <v>3879</v>
      </c>
      <c r="I26" s="21">
        <v>2728</v>
      </c>
      <c r="J26" s="21">
        <v>2040</v>
      </c>
      <c r="K26" s="21">
        <v>2880</v>
      </c>
      <c r="L26" s="21">
        <v>2543</v>
      </c>
      <c r="M26" s="21">
        <v>2640</v>
      </c>
      <c r="N26" s="21">
        <v>2836</v>
      </c>
      <c r="O26" s="37">
        <f t="shared" si="0"/>
        <v>3054.25</v>
      </c>
    </row>
    <row r="27" spans="2:15" x14ac:dyDescent="0.2">
      <c r="B27" s="557" t="s">
        <v>678</v>
      </c>
      <c r="C27" s="21">
        <v>678</v>
      </c>
      <c r="D27" s="21">
        <v>654</v>
      </c>
      <c r="E27" s="21">
        <v>673</v>
      </c>
      <c r="F27" s="21">
        <v>808</v>
      </c>
      <c r="G27" s="21">
        <v>893</v>
      </c>
      <c r="H27" s="21">
        <v>1019</v>
      </c>
      <c r="I27" s="21">
        <v>360</v>
      </c>
      <c r="J27" s="21">
        <v>354</v>
      </c>
      <c r="K27" s="21">
        <v>389</v>
      </c>
      <c r="L27" s="21">
        <v>415</v>
      </c>
      <c r="M27" s="21">
        <v>421</v>
      </c>
      <c r="N27" s="21">
        <v>432</v>
      </c>
      <c r="O27" s="37">
        <f t="shared" si="0"/>
        <v>591.33333333333337</v>
      </c>
    </row>
    <row r="28" spans="2:15" x14ac:dyDescent="0.2">
      <c r="B28" s="562" t="s">
        <v>679</v>
      </c>
      <c r="C28" s="21">
        <v>1264</v>
      </c>
      <c r="D28" s="21">
        <v>1397</v>
      </c>
      <c r="E28" s="21">
        <v>1308</v>
      </c>
      <c r="F28" s="21">
        <v>1766</v>
      </c>
      <c r="G28" s="21">
        <v>1507</v>
      </c>
      <c r="H28" s="21">
        <v>1316</v>
      </c>
      <c r="I28" s="21">
        <v>1355</v>
      </c>
      <c r="J28" s="21">
        <v>1511</v>
      </c>
      <c r="K28" s="21">
        <v>1368</v>
      </c>
      <c r="L28" s="21">
        <v>1120</v>
      </c>
      <c r="M28" s="21">
        <v>1098</v>
      </c>
      <c r="N28" s="21">
        <v>1164</v>
      </c>
      <c r="O28" s="37">
        <f t="shared" si="0"/>
        <v>1347.8333333333333</v>
      </c>
    </row>
    <row r="29" spans="2:15" x14ac:dyDescent="0.2">
      <c r="B29" s="563" t="s">
        <v>680</v>
      </c>
      <c r="C29" s="21">
        <v>120</v>
      </c>
      <c r="D29" s="21">
        <v>104</v>
      </c>
      <c r="E29" s="21">
        <v>106</v>
      </c>
      <c r="F29" s="21">
        <v>109</v>
      </c>
      <c r="G29" s="21">
        <v>120</v>
      </c>
      <c r="H29" s="21">
        <v>121</v>
      </c>
      <c r="I29" s="21">
        <v>150</v>
      </c>
      <c r="J29" s="21">
        <v>162</v>
      </c>
      <c r="K29" s="21">
        <v>55</v>
      </c>
      <c r="L29" s="21">
        <v>47</v>
      </c>
      <c r="M29" s="21">
        <v>59</v>
      </c>
      <c r="N29" s="21">
        <v>60</v>
      </c>
      <c r="O29" s="37">
        <f t="shared" si="0"/>
        <v>101.08333333333333</v>
      </c>
    </row>
    <row r="30" spans="2:15" x14ac:dyDescent="0.2">
      <c r="B30" s="557" t="s">
        <v>681</v>
      </c>
      <c r="C30" s="21">
        <v>1599</v>
      </c>
      <c r="D30" s="21">
        <v>1606</v>
      </c>
      <c r="E30" s="21">
        <v>1826</v>
      </c>
      <c r="F30" s="21">
        <v>1947</v>
      </c>
      <c r="G30" s="21">
        <v>1738</v>
      </c>
      <c r="H30" s="21">
        <v>1855</v>
      </c>
      <c r="I30" s="21">
        <v>1660</v>
      </c>
      <c r="J30" s="21">
        <v>1661</v>
      </c>
      <c r="K30" s="21">
        <v>1541</v>
      </c>
      <c r="L30" s="21">
        <v>1354</v>
      </c>
      <c r="M30" s="21">
        <v>1341</v>
      </c>
      <c r="N30" s="21">
        <v>1307</v>
      </c>
      <c r="O30" s="37">
        <f t="shared" si="0"/>
        <v>1619.5833333333333</v>
      </c>
    </row>
    <row r="31" spans="2:15" x14ac:dyDescent="0.2">
      <c r="B31" s="557" t="s">
        <v>682</v>
      </c>
      <c r="C31" s="21">
        <v>1407</v>
      </c>
      <c r="D31" s="21">
        <v>1382</v>
      </c>
      <c r="E31" s="21">
        <v>1560</v>
      </c>
      <c r="F31" s="21">
        <v>1985</v>
      </c>
      <c r="G31" s="21">
        <v>1653</v>
      </c>
      <c r="H31" s="21">
        <v>1687</v>
      </c>
      <c r="I31" s="21">
        <v>1140</v>
      </c>
      <c r="J31" s="21">
        <v>1049</v>
      </c>
      <c r="K31" s="21">
        <v>1316</v>
      </c>
      <c r="L31" s="21">
        <v>1247</v>
      </c>
      <c r="M31" s="21">
        <v>1468</v>
      </c>
      <c r="N31" s="21">
        <v>1336</v>
      </c>
      <c r="O31" s="37">
        <f t="shared" si="0"/>
        <v>1435.8333333333333</v>
      </c>
    </row>
    <row r="32" spans="2:15" x14ac:dyDescent="0.2">
      <c r="B32" s="557" t="s">
        <v>683</v>
      </c>
      <c r="C32" s="21">
        <v>1629</v>
      </c>
      <c r="D32" s="21">
        <v>1540</v>
      </c>
      <c r="E32" s="21">
        <v>2077</v>
      </c>
      <c r="F32" s="21">
        <v>1948</v>
      </c>
      <c r="G32" s="21">
        <v>1710</v>
      </c>
      <c r="H32" s="21">
        <v>1784</v>
      </c>
      <c r="I32" s="21">
        <v>1733</v>
      </c>
      <c r="J32" s="21">
        <v>2092</v>
      </c>
      <c r="K32" s="21">
        <v>1584</v>
      </c>
      <c r="L32" s="21">
        <v>1594</v>
      </c>
      <c r="M32" s="21">
        <v>1757</v>
      </c>
      <c r="N32" s="21">
        <v>1820</v>
      </c>
      <c r="O32" s="37">
        <f t="shared" si="0"/>
        <v>1772.3333333333333</v>
      </c>
    </row>
    <row r="33" spans="2:15" x14ac:dyDescent="0.2">
      <c r="B33" s="557" t="s">
        <v>684</v>
      </c>
      <c r="C33" s="21">
        <v>939</v>
      </c>
      <c r="D33" s="21">
        <v>978</v>
      </c>
      <c r="E33" s="21">
        <v>1075</v>
      </c>
      <c r="F33" s="21">
        <v>1310</v>
      </c>
      <c r="G33" s="21">
        <v>1294</v>
      </c>
      <c r="H33" s="21">
        <v>1498</v>
      </c>
      <c r="I33" s="21">
        <v>888</v>
      </c>
      <c r="J33" s="21">
        <v>896</v>
      </c>
      <c r="K33" s="21">
        <v>1067</v>
      </c>
      <c r="L33" s="21">
        <v>1055</v>
      </c>
      <c r="M33" s="21">
        <v>1081</v>
      </c>
      <c r="N33" s="21">
        <v>1179</v>
      </c>
      <c r="O33" s="37">
        <f t="shared" si="0"/>
        <v>1105</v>
      </c>
    </row>
    <row r="34" spans="2:15" x14ac:dyDescent="0.2">
      <c r="B34" s="557" t="s">
        <v>685</v>
      </c>
      <c r="C34" s="21">
        <v>1336</v>
      </c>
      <c r="D34" s="21">
        <v>1298</v>
      </c>
      <c r="E34" s="21">
        <v>1424</v>
      </c>
      <c r="F34" s="21">
        <v>1982</v>
      </c>
      <c r="G34" s="21">
        <v>1990</v>
      </c>
      <c r="H34" s="21">
        <v>1685</v>
      </c>
      <c r="I34" s="21">
        <v>1153</v>
      </c>
      <c r="J34" s="21">
        <v>1008</v>
      </c>
      <c r="K34" s="21">
        <v>1578</v>
      </c>
      <c r="L34" s="21">
        <v>1418</v>
      </c>
      <c r="M34" s="21">
        <v>1435</v>
      </c>
      <c r="N34" s="21">
        <v>1572</v>
      </c>
      <c r="O34" s="37">
        <f t="shared" si="0"/>
        <v>1489.9166666666667</v>
      </c>
    </row>
    <row r="35" spans="2:15" x14ac:dyDescent="0.2">
      <c r="B35" s="557" t="s">
        <v>686</v>
      </c>
      <c r="C35" s="21">
        <v>2153</v>
      </c>
      <c r="D35" s="21">
        <v>2152</v>
      </c>
      <c r="E35" s="21">
        <v>2582</v>
      </c>
      <c r="F35" s="21">
        <v>2880</v>
      </c>
      <c r="G35" s="21">
        <v>2776</v>
      </c>
      <c r="H35" s="21">
        <v>2704</v>
      </c>
      <c r="I35" s="21">
        <v>2672</v>
      </c>
      <c r="J35" s="21">
        <v>2476</v>
      </c>
      <c r="K35" s="21">
        <v>2149</v>
      </c>
      <c r="L35" s="21">
        <v>2213</v>
      </c>
      <c r="M35" s="21">
        <v>2312</v>
      </c>
      <c r="N35" s="21">
        <v>2167</v>
      </c>
      <c r="O35" s="37">
        <f t="shared" si="0"/>
        <v>2436.3333333333335</v>
      </c>
    </row>
    <row r="36" spans="2:15" x14ac:dyDescent="0.2">
      <c r="B36" s="557" t="s">
        <v>687</v>
      </c>
      <c r="C36" s="21">
        <v>2995</v>
      </c>
      <c r="D36" s="21">
        <v>2964</v>
      </c>
      <c r="E36" s="21">
        <v>4448</v>
      </c>
      <c r="F36" s="21">
        <v>3602</v>
      </c>
      <c r="G36" s="21">
        <v>4218</v>
      </c>
      <c r="H36" s="21">
        <v>3304</v>
      </c>
      <c r="I36" s="21">
        <v>2497</v>
      </c>
      <c r="J36" s="21">
        <v>2492</v>
      </c>
      <c r="K36" s="21">
        <v>2723</v>
      </c>
      <c r="L36" s="21">
        <v>3019</v>
      </c>
      <c r="M36" s="21">
        <v>2605</v>
      </c>
      <c r="N36" s="21"/>
      <c r="O36" s="37">
        <f t="shared" si="0"/>
        <v>3169.7272727272725</v>
      </c>
    </row>
    <row r="37" spans="2:15" x14ac:dyDescent="0.2">
      <c r="B37" s="557" t="s">
        <v>688</v>
      </c>
      <c r="C37" s="21">
        <v>3303</v>
      </c>
      <c r="D37" s="21">
        <v>3286</v>
      </c>
      <c r="E37" s="21">
        <v>3834</v>
      </c>
      <c r="F37" s="21">
        <v>4989</v>
      </c>
      <c r="G37" s="21">
        <v>4522</v>
      </c>
      <c r="H37" s="21">
        <v>4436</v>
      </c>
      <c r="I37" s="21">
        <v>2746</v>
      </c>
      <c r="J37" s="21">
        <v>2347</v>
      </c>
      <c r="K37" s="21">
        <v>3080</v>
      </c>
      <c r="L37" s="21">
        <v>3106</v>
      </c>
      <c r="M37" s="21">
        <v>2887</v>
      </c>
      <c r="N37" s="21">
        <v>3019</v>
      </c>
      <c r="O37" s="37">
        <f t="shared" si="0"/>
        <v>3462.9166666666665</v>
      </c>
    </row>
    <row r="38" spans="2:15" x14ac:dyDescent="0.2">
      <c r="B38" s="557" t="s">
        <v>689</v>
      </c>
      <c r="C38" s="21">
        <v>4865</v>
      </c>
      <c r="D38" s="21">
        <v>4952</v>
      </c>
      <c r="E38" s="21">
        <v>5406</v>
      </c>
      <c r="F38" s="21">
        <v>4976</v>
      </c>
      <c r="G38" s="21">
        <v>5199</v>
      </c>
      <c r="H38" s="21">
        <v>5709</v>
      </c>
      <c r="I38" s="21">
        <v>3416</v>
      </c>
      <c r="J38" s="21">
        <v>3655</v>
      </c>
      <c r="K38" s="21">
        <v>4713</v>
      </c>
      <c r="L38" s="21">
        <v>4382</v>
      </c>
      <c r="M38" s="21">
        <v>4288</v>
      </c>
      <c r="N38" s="21">
        <v>4440</v>
      </c>
      <c r="O38" s="37">
        <f t="shared" si="0"/>
        <v>4666.75</v>
      </c>
    </row>
    <row r="39" spans="2:15" x14ac:dyDescent="0.2">
      <c r="B39" s="557" t="s">
        <v>690</v>
      </c>
      <c r="C39" s="21">
        <v>3451</v>
      </c>
      <c r="D39" s="21">
        <v>3598</v>
      </c>
      <c r="E39" s="21">
        <v>3820</v>
      </c>
      <c r="F39" s="21">
        <v>4073</v>
      </c>
      <c r="G39" s="21">
        <v>4161</v>
      </c>
      <c r="H39" s="21">
        <v>4225</v>
      </c>
      <c r="I39" s="21">
        <v>4358</v>
      </c>
      <c r="J39" s="21">
        <v>3655</v>
      </c>
      <c r="K39" s="21">
        <v>3268</v>
      </c>
      <c r="L39" s="21">
        <v>3230</v>
      </c>
      <c r="M39" s="21">
        <v>3320</v>
      </c>
      <c r="N39" s="21"/>
      <c r="O39" s="37">
        <f t="shared" si="0"/>
        <v>3741.7272727272725</v>
      </c>
    </row>
    <row r="40" spans="2:15" x14ac:dyDescent="0.2">
      <c r="B40" s="557" t="s">
        <v>691</v>
      </c>
      <c r="C40" s="21">
        <v>2901</v>
      </c>
      <c r="D40" s="21">
        <v>2971</v>
      </c>
      <c r="E40" s="21">
        <v>3129</v>
      </c>
      <c r="F40" s="21">
        <v>3582</v>
      </c>
      <c r="G40" s="21">
        <v>3366</v>
      </c>
      <c r="H40" s="21">
        <v>3286</v>
      </c>
      <c r="I40" s="21">
        <v>2212</v>
      </c>
      <c r="J40" s="21">
        <v>2153</v>
      </c>
      <c r="K40" s="21">
        <v>2354</v>
      </c>
      <c r="L40" s="21">
        <v>2504</v>
      </c>
      <c r="M40" s="21"/>
      <c r="N40" s="21"/>
      <c r="O40" s="37">
        <f t="shared" si="0"/>
        <v>2845.8</v>
      </c>
    </row>
    <row r="41" spans="2:15" x14ac:dyDescent="0.2">
      <c r="B41" s="557" t="s">
        <v>692</v>
      </c>
      <c r="C41" s="21">
        <v>4248</v>
      </c>
      <c r="D41" s="21">
        <v>3736</v>
      </c>
      <c r="E41" s="21">
        <v>4369</v>
      </c>
      <c r="F41" s="21">
        <v>5075</v>
      </c>
      <c r="G41" s="21">
        <v>4881</v>
      </c>
      <c r="H41" s="21">
        <v>4578</v>
      </c>
      <c r="I41" s="21">
        <v>4704</v>
      </c>
      <c r="J41" s="21">
        <v>4329</v>
      </c>
      <c r="K41" s="21">
        <v>3675</v>
      </c>
      <c r="L41" s="21">
        <v>3067</v>
      </c>
      <c r="M41" s="21">
        <v>3495</v>
      </c>
      <c r="N41" s="21">
        <v>3385</v>
      </c>
      <c r="O41" s="37">
        <f t="shared" si="0"/>
        <v>4128.5</v>
      </c>
    </row>
    <row r="42" spans="2:15" x14ac:dyDescent="0.2">
      <c r="B42" s="557" t="s">
        <v>693</v>
      </c>
      <c r="C42" s="21">
        <v>2463</v>
      </c>
      <c r="D42" s="21">
        <v>2682</v>
      </c>
      <c r="E42" s="21">
        <v>3062</v>
      </c>
      <c r="F42" s="21">
        <v>3349</v>
      </c>
      <c r="G42" s="21">
        <v>2965</v>
      </c>
      <c r="H42" s="21">
        <v>2908</v>
      </c>
      <c r="I42" s="21">
        <v>1785</v>
      </c>
      <c r="J42" s="21">
        <v>1928</v>
      </c>
      <c r="K42" s="21">
        <v>2707</v>
      </c>
      <c r="L42" s="21">
        <v>2399</v>
      </c>
      <c r="M42" s="21">
        <v>2751</v>
      </c>
      <c r="N42" s="21">
        <v>2614</v>
      </c>
      <c r="O42" s="37">
        <f t="shared" si="0"/>
        <v>2634.4166666666665</v>
      </c>
    </row>
    <row r="43" spans="2:15" x14ac:dyDescent="0.2">
      <c r="B43" s="557" t="s">
        <v>694</v>
      </c>
      <c r="C43" s="21">
        <v>3736</v>
      </c>
      <c r="D43" s="21">
        <v>4189</v>
      </c>
      <c r="E43" s="21">
        <v>4007</v>
      </c>
      <c r="F43" s="21">
        <v>5145</v>
      </c>
      <c r="G43" s="21">
        <v>4421</v>
      </c>
      <c r="H43" s="21">
        <v>4584</v>
      </c>
      <c r="I43" s="21">
        <v>3720</v>
      </c>
      <c r="J43" s="21">
        <v>2927</v>
      </c>
      <c r="K43" s="21">
        <v>4037</v>
      </c>
      <c r="L43" s="21">
        <v>3300</v>
      </c>
      <c r="M43" s="21">
        <v>3425</v>
      </c>
      <c r="N43" s="21"/>
      <c r="O43" s="37">
        <f t="shared" si="0"/>
        <v>3953.7272727272725</v>
      </c>
    </row>
    <row r="44" spans="2:15" x14ac:dyDescent="0.2">
      <c r="B44" s="557" t="s">
        <v>695</v>
      </c>
      <c r="C44" s="21">
        <v>2459</v>
      </c>
      <c r="D44" s="21">
        <v>2516</v>
      </c>
      <c r="E44" s="21">
        <v>2785</v>
      </c>
      <c r="F44" s="21">
        <v>3834</v>
      </c>
      <c r="G44" s="21">
        <v>3737</v>
      </c>
      <c r="H44" s="21">
        <v>3181</v>
      </c>
      <c r="I44" s="21">
        <v>3045</v>
      </c>
      <c r="J44" s="21">
        <v>3365</v>
      </c>
      <c r="K44" s="21">
        <v>2298</v>
      </c>
      <c r="L44" s="21">
        <v>2382</v>
      </c>
      <c r="M44" s="21">
        <v>2628</v>
      </c>
      <c r="N44" s="21">
        <v>2426</v>
      </c>
      <c r="O44" s="37">
        <f t="shared" si="0"/>
        <v>2888</v>
      </c>
    </row>
    <row r="45" spans="2:15" x14ac:dyDescent="0.2">
      <c r="B45" s="562" t="s">
        <v>696</v>
      </c>
      <c r="C45" s="21">
        <v>404</v>
      </c>
      <c r="D45" s="21">
        <v>424</v>
      </c>
      <c r="E45" s="21">
        <v>463</v>
      </c>
      <c r="F45" s="21">
        <v>480</v>
      </c>
      <c r="G45" s="21">
        <v>511</v>
      </c>
      <c r="H45" s="21">
        <v>558</v>
      </c>
      <c r="I45" s="21">
        <v>593</v>
      </c>
      <c r="J45" s="21">
        <v>337</v>
      </c>
      <c r="K45" s="21">
        <v>504</v>
      </c>
      <c r="L45" s="21">
        <v>379</v>
      </c>
      <c r="M45" s="21">
        <v>439</v>
      </c>
      <c r="N45" s="21">
        <v>495</v>
      </c>
      <c r="O45" s="37">
        <f t="shared" si="0"/>
        <v>465.58333333333331</v>
      </c>
    </row>
    <row r="46" spans="2:15" x14ac:dyDescent="0.2">
      <c r="B46" s="557" t="s">
        <v>697</v>
      </c>
      <c r="C46" s="21">
        <v>2914</v>
      </c>
      <c r="D46" s="21">
        <v>3138</v>
      </c>
      <c r="E46" s="21">
        <v>2797</v>
      </c>
      <c r="F46" s="21">
        <v>3964</v>
      </c>
      <c r="G46" s="21">
        <v>3808</v>
      </c>
      <c r="H46" s="21">
        <v>3721</v>
      </c>
      <c r="I46" s="21">
        <v>2929</v>
      </c>
      <c r="J46" s="21">
        <v>1479</v>
      </c>
      <c r="K46" s="21">
        <v>1969</v>
      </c>
      <c r="L46" s="21">
        <v>2428</v>
      </c>
      <c r="M46" s="21">
        <v>3201</v>
      </c>
      <c r="N46" s="21">
        <v>3377</v>
      </c>
      <c r="O46" s="37">
        <f t="shared" si="0"/>
        <v>2977.0833333333335</v>
      </c>
    </row>
    <row r="47" spans="2:15" x14ac:dyDescent="0.2">
      <c r="B47" s="557" t="s">
        <v>698</v>
      </c>
      <c r="C47" s="21">
        <v>172</v>
      </c>
      <c r="D47" s="21">
        <v>175</v>
      </c>
      <c r="E47" s="21">
        <v>160</v>
      </c>
      <c r="F47" s="21">
        <v>237</v>
      </c>
      <c r="G47" s="21">
        <v>203</v>
      </c>
      <c r="H47" s="21">
        <v>269</v>
      </c>
      <c r="I47" s="21">
        <v>180</v>
      </c>
      <c r="J47" s="21">
        <v>175</v>
      </c>
      <c r="K47" s="21">
        <v>163</v>
      </c>
      <c r="L47" s="21">
        <v>239</v>
      </c>
      <c r="M47" s="21">
        <v>167</v>
      </c>
      <c r="N47" s="21">
        <v>172</v>
      </c>
      <c r="O47" s="37">
        <f t="shared" si="0"/>
        <v>192.66666666666666</v>
      </c>
    </row>
    <row r="48" spans="2:15" x14ac:dyDescent="0.2">
      <c r="B48" s="557" t="s">
        <v>699</v>
      </c>
      <c r="C48" s="21">
        <v>14</v>
      </c>
      <c r="D48" s="21">
        <v>45</v>
      </c>
      <c r="E48" s="21">
        <v>14</v>
      </c>
      <c r="F48" s="21">
        <v>14</v>
      </c>
      <c r="G48" s="21">
        <v>14</v>
      </c>
      <c r="H48" s="21">
        <v>14</v>
      </c>
      <c r="I48" s="21">
        <v>14</v>
      </c>
      <c r="J48" s="21">
        <v>14</v>
      </c>
      <c r="K48" s="21">
        <v>14</v>
      </c>
      <c r="L48" s="21">
        <v>14</v>
      </c>
      <c r="M48" s="21">
        <v>14</v>
      </c>
      <c r="N48" s="21">
        <v>14</v>
      </c>
      <c r="O48" s="37">
        <f t="shared" si="0"/>
        <v>16.583333333333332</v>
      </c>
    </row>
    <row r="49" spans="2:15" x14ac:dyDescent="0.2">
      <c r="B49" s="557" t="s">
        <v>700</v>
      </c>
      <c r="C49" s="21">
        <v>53</v>
      </c>
      <c r="D49" s="21">
        <v>60</v>
      </c>
      <c r="E49" s="21">
        <v>86</v>
      </c>
      <c r="F49" s="21">
        <v>164</v>
      </c>
      <c r="G49" s="21">
        <v>112</v>
      </c>
      <c r="H49" s="21">
        <v>127</v>
      </c>
      <c r="I49" s="21">
        <v>10</v>
      </c>
      <c r="J49" s="21">
        <v>0</v>
      </c>
      <c r="K49" s="21">
        <v>43</v>
      </c>
      <c r="L49" s="21">
        <v>166</v>
      </c>
      <c r="M49" s="21">
        <v>196</v>
      </c>
      <c r="N49" s="21">
        <v>62</v>
      </c>
      <c r="O49" s="37">
        <f t="shared" si="0"/>
        <v>89.916666666666671</v>
      </c>
    </row>
    <row r="50" spans="2:15" x14ac:dyDescent="0.2">
      <c r="B50" s="557" t="s">
        <v>701</v>
      </c>
      <c r="C50" s="21">
        <v>626</v>
      </c>
      <c r="D50" s="21">
        <v>611</v>
      </c>
      <c r="E50" s="21">
        <v>776</v>
      </c>
      <c r="F50" s="21">
        <v>966</v>
      </c>
      <c r="G50" s="21">
        <v>870</v>
      </c>
      <c r="H50" s="21">
        <v>931</v>
      </c>
      <c r="I50" s="21">
        <v>926</v>
      </c>
      <c r="J50" s="21">
        <v>885</v>
      </c>
      <c r="K50" s="21">
        <v>691</v>
      </c>
      <c r="L50" s="21">
        <v>674</v>
      </c>
      <c r="M50" s="21">
        <v>729</v>
      </c>
      <c r="N50" s="21">
        <v>805</v>
      </c>
      <c r="O50" s="37">
        <f t="shared" si="0"/>
        <v>790.83333333333337</v>
      </c>
    </row>
    <row r="51" spans="2:15" x14ac:dyDescent="0.2">
      <c r="B51" s="557" t="s">
        <v>702</v>
      </c>
      <c r="C51" s="21">
        <v>7</v>
      </c>
      <c r="D51" s="21">
        <v>7</v>
      </c>
      <c r="E51" s="21">
        <v>7</v>
      </c>
      <c r="F51" s="21">
        <v>7</v>
      </c>
      <c r="G51" s="21">
        <v>7</v>
      </c>
      <c r="H51" s="21">
        <v>7</v>
      </c>
      <c r="I51" s="21">
        <v>24</v>
      </c>
      <c r="J51" s="21">
        <v>0</v>
      </c>
      <c r="K51" s="21">
        <v>29</v>
      </c>
      <c r="L51" s="21">
        <v>32</v>
      </c>
      <c r="M51" s="21">
        <v>58</v>
      </c>
      <c r="N51" s="21">
        <v>43</v>
      </c>
      <c r="O51" s="37">
        <f t="shared" si="0"/>
        <v>19</v>
      </c>
    </row>
    <row r="52" spans="2:15" x14ac:dyDescent="0.2">
      <c r="B52" s="557" t="s">
        <v>703</v>
      </c>
      <c r="C52" s="21">
        <v>929</v>
      </c>
      <c r="D52" s="21">
        <v>434</v>
      </c>
      <c r="E52" s="21">
        <v>446</v>
      </c>
      <c r="F52" s="21">
        <v>476</v>
      </c>
      <c r="G52" s="21">
        <v>730</v>
      </c>
      <c r="H52" s="21">
        <v>642</v>
      </c>
      <c r="I52" s="21">
        <v>501</v>
      </c>
      <c r="J52" s="21">
        <v>372</v>
      </c>
      <c r="K52" s="21">
        <v>375</v>
      </c>
      <c r="L52" s="21">
        <v>397</v>
      </c>
      <c r="M52" s="21">
        <v>500</v>
      </c>
      <c r="N52" s="21">
        <v>427</v>
      </c>
      <c r="O52" s="37">
        <f t="shared" si="0"/>
        <v>519.08333333333337</v>
      </c>
    </row>
    <row r="53" spans="2:15" x14ac:dyDescent="0.2">
      <c r="B53" s="557" t="s">
        <v>704</v>
      </c>
      <c r="C53" s="21">
        <v>493</v>
      </c>
      <c r="D53" s="21">
        <v>478</v>
      </c>
      <c r="E53" s="21">
        <v>862</v>
      </c>
      <c r="F53" s="21">
        <v>759</v>
      </c>
      <c r="G53" s="21">
        <v>750</v>
      </c>
      <c r="H53" s="21">
        <v>681</v>
      </c>
      <c r="I53" s="21">
        <v>554</v>
      </c>
      <c r="J53" s="21">
        <v>432</v>
      </c>
      <c r="K53" s="21">
        <v>505</v>
      </c>
      <c r="L53" s="21">
        <v>588</v>
      </c>
      <c r="M53" s="21">
        <v>571</v>
      </c>
      <c r="N53" s="21">
        <v>554</v>
      </c>
      <c r="O53" s="37">
        <f t="shared" si="0"/>
        <v>602.25</v>
      </c>
    </row>
    <row r="54" spans="2:15" x14ac:dyDescent="0.2">
      <c r="B54" s="557" t="s">
        <v>705</v>
      </c>
      <c r="C54" s="21">
        <v>89</v>
      </c>
      <c r="D54" s="21">
        <v>89</v>
      </c>
      <c r="E54" s="21">
        <v>87</v>
      </c>
      <c r="F54" s="21">
        <v>89</v>
      </c>
      <c r="G54" s="21">
        <v>91</v>
      </c>
      <c r="H54" s="21">
        <v>91</v>
      </c>
      <c r="I54" s="21">
        <v>69</v>
      </c>
      <c r="J54" s="21">
        <v>69</v>
      </c>
      <c r="K54" s="21">
        <v>69</v>
      </c>
      <c r="L54" s="21"/>
      <c r="M54" s="21"/>
      <c r="N54" s="21"/>
      <c r="O54" s="37">
        <f t="shared" si="0"/>
        <v>82.555555555555557</v>
      </c>
    </row>
    <row r="55" spans="2:15" ht="25.5" x14ac:dyDescent="0.2">
      <c r="B55" s="557" t="s">
        <v>706</v>
      </c>
      <c r="C55" s="21">
        <v>243</v>
      </c>
      <c r="D55" s="21">
        <v>262</v>
      </c>
      <c r="E55" s="21">
        <v>302</v>
      </c>
      <c r="F55" s="21">
        <v>307</v>
      </c>
      <c r="G55" s="21">
        <v>273</v>
      </c>
      <c r="H55" s="21">
        <v>245</v>
      </c>
      <c r="I55" s="21">
        <v>256</v>
      </c>
      <c r="J55" s="21">
        <v>452</v>
      </c>
      <c r="K55" s="21">
        <v>272</v>
      </c>
      <c r="L55" s="21"/>
      <c r="M55" s="21">
        <v>216</v>
      </c>
      <c r="N55" s="21">
        <v>265</v>
      </c>
      <c r="O55" s="37">
        <f t="shared" si="0"/>
        <v>281.18181818181819</v>
      </c>
    </row>
    <row r="56" spans="2:15" x14ac:dyDescent="0.2">
      <c r="B56" s="557" t="s">
        <v>707</v>
      </c>
      <c r="C56" s="21">
        <v>454</v>
      </c>
      <c r="D56" s="21">
        <v>435</v>
      </c>
      <c r="E56" s="21">
        <v>470</v>
      </c>
      <c r="F56" s="21">
        <v>554</v>
      </c>
      <c r="G56" s="21">
        <v>557</v>
      </c>
      <c r="H56" s="21">
        <v>520</v>
      </c>
      <c r="I56" s="21">
        <v>466</v>
      </c>
      <c r="J56" s="21">
        <v>405</v>
      </c>
      <c r="K56" s="21">
        <v>338</v>
      </c>
      <c r="L56" s="21">
        <v>407</v>
      </c>
      <c r="M56" s="21">
        <v>376</v>
      </c>
      <c r="N56" s="21">
        <v>382</v>
      </c>
      <c r="O56" s="37">
        <f t="shared" si="0"/>
        <v>447</v>
      </c>
    </row>
    <row r="57" spans="2:15" x14ac:dyDescent="0.2">
      <c r="B57" s="557" t="s">
        <v>708</v>
      </c>
      <c r="C57" s="21">
        <v>1056</v>
      </c>
      <c r="D57" s="21">
        <v>1010</v>
      </c>
      <c r="E57" s="21">
        <v>1263</v>
      </c>
      <c r="F57" s="21">
        <v>1232</v>
      </c>
      <c r="G57" s="21">
        <v>1187</v>
      </c>
      <c r="H57" s="21">
        <v>1251</v>
      </c>
      <c r="I57" s="21">
        <v>1178</v>
      </c>
      <c r="J57" s="21">
        <v>1298</v>
      </c>
      <c r="K57" s="21">
        <v>1035</v>
      </c>
      <c r="L57" s="21">
        <v>1063</v>
      </c>
      <c r="M57" s="21">
        <v>1073</v>
      </c>
      <c r="N57" s="21">
        <v>1158</v>
      </c>
      <c r="O57" s="37">
        <f t="shared" si="0"/>
        <v>1150.3333333333333</v>
      </c>
    </row>
    <row r="58" spans="2:15" x14ac:dyDescent="0.2">
      <c r="B58" s="557" t="s">
        <v>709</v>
      </c>
      <c r="C58" s="21">
        <v>170</v>
      </c>
      <c r="D58" s="21">
        <v>170</v>
      </c>
      <c r="E58" s="21">
        <v>229</v>
      </c>
      <c r="F58" s="21">
        <v>203</v>
      </c>
      <c r="G58" s="21">
        <v>201</v>
      </c>
      <c r="H58" s="21">
        <v>193</v>
      </c>
      <c r="I58" s="21">
        <v>206</v>
      </c>
      <c r="J58" s="21">
        <v>90</v>
      </c>
      <c r="K58" s="21">
        <v>82</v>
      </c>
      <c r="L58" s="21">
        <v>129</v>
      </c>
      <c r="M58" s="21">
        <v>95</v>
      </c>
      <c r="N58" s="21">
        <v>97</v>
      </c>
      <c r="O58" s="37">
        <f t="shared" si="0"/>
        <v>155.41666666666666</v>
      </c>
    </row>
    <row r="59" spans="2:15" x14ac:dyDescent="0.2">
      <c r="B59" s="557" t="s">
        <v>710</v>
      </c>
      <c r="C59" s="21">
        <v>201</v>
      </c>
      <c r="D59" s="21">
        <v>201</v>
      </c>
      <c r="E59" s="21">
        <v>201</v>
      </c>
      <c r="F59" s="21">
        <v>198</v>
      </c>
      <c r="G59" s="21">
        <v>198</v>
      </c>
      <c r="H59" s="21">
        <v>197</v>
      </c>
      <c r="I59" s="21">
        <v>198</v>
      </c>
      <c r="J59" s="21">
        <v>154</v>
      </c>
      <c r="K59" s="21">
        <v>153</v>
      </c>
      <c r="L59" s="21">
        <v>147</v>
      </c>
      <c r="M59" s="21">
        <v>149</v>
      </c>
      <c r="N59" s="21">
        <v>156</v>
      </c>
      <c r="O59" s="37">
        <f t="shared" si="0"/>
        <v>179.41666666666666</v>
      </c>
    </row>
    <row r="60" spans="2:15" x14ac:dyDescent="0.2">
      <c r="B60" s="557" t="s">
        <v>711</v>
      </c>
      <c r="C60" s="21">
        <v>20</v>
      </c>
      <c r="D60" s="21">
        <v>20</v>
      </c>
      <c r="E60" s="21">
        <v>20</v>
      </c>
      <c r="F60" s="21">
        <v>83</v>
      </c>
      <c r="G60" s="21">
        <v>35</v>
      </c>
      <c r="H60" s="21">
        <v>35</v>
      </c>
      <c r="I60" s="21">
        <v>10</v>
      </c>
      <c r="J60" s="21">
        <v>10</v>
      </c>
      <c r="K60" s="21">
        <v>10</v>
      </c>
      <c r="L60" s="21">
        <v>10</v>
      </c>
      <c r="M60" s="21">
        <v>23</v>
      </c>
      <c r="N60" s="21">
        <v>13</v>
      </c>
      <c r="O60" s="37">
        <f t="shared" si="0"/>
        <v>24.083333333333332</v>
      </c>
    </row>
    <row r="61" spans="2:15" ht="25.5" x14ac:dyDescent="0.2">
      <c r="B61" s="557" t="s">
        <v>712</v>
      </c>
      <c r="C61" s="21">
        <v>346</v>
      </c>
      <c r="D61" s="21">
        <v>344</v>
      </c>
      <c r="E61" s="21">
        <v>356</v>
      </c>
      <c r="F61" s="21">
        <v>424</v>
      </c>
      <c r="G61" s="21">
        <v>364</v>
      </c>
      <c r="H61" s="21">
        <v>409</v>
      </c>
      <c r="I61" s="21">
        <v>433</v>
      </c>
      <c r="J61" s="21">
        <v>256</v>
      </c>
      <c r="K61" s="21">
        <v>251</v>
      </c>
      <c r="L61" s="21">
        <v>244</v>
      </c>
      <c r="M61" s="21">
        <v>241</v>
      </c>
      <c r="N61" s="21">
        <v>239</v>
      </c>
      <c r="O61" s="37">
        <f t="shared" si="0"/>
        <v>325.58333333333331</v>
      </c>
    </row>
    <row r="62" spans="2:15" x14ac:dyDescent="0.2">
      <c r="B62" s="562" t="s">
        <v>713</v>
      </c>
      <c r="C62" s="21">
        <v>0</v>
      </c>
      <c r="D62" s="21">
        <v>0</v>
      </c>
      <c r="E62" s="21">
        <v>0</v>
      </c>
      <c r="F62" s="21">
        <v>3</v>
      </c>
      <c r="G62" s="21">
        <v>2</v>
      </c>
      <c r="H62" s="21">
        <v>14</v>
      </c>
      <c r="I62" s="21">
        <v>3</v>
      </c>
      <c r="J62" s="21">
        <v>1</v>
      </c>
      <c r="K62" s="21">
        <v>0</v>
      </c>
      <c r="L62" s="21">
        <v>0</v>
      </c>
      <c r="M62" s="21">
        <v>0</v>
      </c>
      <c r="N62" s="21">
        <v>0</v>
      </c>
      <c r="O62" s="37">
        <f t="shared" si="0"/>
        <v>1.9166666666666667</v>
      </c>
    </row>
    <row r="63" spans="2:15" ht="25.5" x14ac:dyDescent="0.2">
      <c r="B63" s="562" t="s">
        <v>714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37"/>
    </row>
    <row r="64" spans="2:15" x14ac:dyDescent="0.2">
      <c r="B64" s="562" t="s">
        <v>715</v>
      </c>
      <c r="C64" s="21">
        <v>69</v>
      </c>
      <c r="D64" s="21">
        <v>84</v>
      </c>
      <c r="E64" s="21">
        <v>74</v>
      </c>
      <c r="F64" s="21">
        <v>73</v>
      </c>
      <c r="G64" s="21">
        <v>94</v>
      </c>
      <c r="H64" s="21">
        <v>73</v>
      </c>
      <c r="I64" s="21">
        <v>73</v>
      </c>
      <c r="J64" s="21">
        <v>81</v>
      </c>
      <c r="K64" s="21">
        <v>82</v>
      </c>
      <c r="L64" s="21">
        <v>57</v>
      </c>
      <c r="M64" s="21">
        <v>59</v>
      </c>
      <c r="N64" s="21">
        <v>71</v>
      </c>
      <c r="O64" s="37">
        <f t="shared" si="0"/>
        <v>74.166666666666671</v>
      </c>
    </row>
    <row r="65" spans="2:15" x14ac:dyDescent="0.2">
      <c r="B65" s="562" t="s">
        <v>716</v>
      </c>
      <c r="C65" s="21">
        <v>71</v>
      </c>
      <c r="D65" s="21">
        <v>103</v>
      </c>
      <c r="E65" s="21">
        <v>79</v>
      </c>
      <c r="F65" s="21">
        <v>131</v>
      </c>
      <c r="G65" s="21">
        <v>103</v>
      </c>
      <c r="H65" s="21">
        <v>91</v>
      </c>
      <c r="I65" s="21">
        <v>115</v>
      </c>
      <c r="J65" s="21">
        <v>98</v>
      </c>
      <c r="K65" s="21">
        <v>89</v>
      </c>
      <c r="L65" s="21">
        <v>69</v>
      </c>
      <c r="M65" s="21">
        <v>71</v>
      </c>
      <c r="N65" s="21">
        <v>89</v>
      </c>
      <c r="O65" s="37">
        <f t="shared" si="0"/>
        <v>92.416666666666671</v>
      </c>
    </row>
    <row r="66" spans="2:15" x14ac:dyDescent="0.2">
      <c r="B66" s="562" t="s">
        <v>717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37"/>
    </row>
    <row r="67" spans="2:15" x14ac:dyDescent="0.2">
      <c r="B67" s="562" t="s">
        <v>719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37"/>
    </row>
    <row r="68" spans="2:15" x14ac:dyDescent="0.2">
      <c r="B68" s="562" t="s">
        <v>720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37"/>
    </row>
    <row r="69" spans="2:15" x14ac:dyDescent="0.2">
      <c r="B69" s="562" t="s">
        <v>721</v>
      </c>
      <c r="C69" s="21">
        <v>2</v>
      </c>
      <c r="D69" s="21">
        <v>2</v>
      </c>
      <c r="E69" s="21">
        <v>2</v>
      </c>
      <c r="F69" s="21">
        <v>2</v>
      </c>
      <c r="G69" s="21">
        <v>2</v>
      </c>
      <c r="H69" s="21">
        <v>2</v>
      </c>
      <c r="I69" s="21">
        <v>2</v>
      </c>
      <c r="J69" s="21">
        <v>2</v>
      </c>
      <c r="K69" s="21">
        <v>2</v>
      </c>
      <c r="L69" s="21">
        <v>2</v>
      </c>
      <c r="M69" s="21">
        <v>2</v>
      </c>
      <c r="N69" s="21">
        <v>2</v>
      </c>
      <c r="O69" s="37">
        <f t="shared" si="0"/>
        <v>2</v>
      </c>
    </row>
    <row r="70" spans="2:15" x14ac:dyDescent="0.2">
      <c r="B70" s="563" t="s">
        <v>722</v>
      </c>
      <c r="C70" s="21">
        <v>46</v>
      </c>
      <c r="D70" s="21">
        <v>43</v>
      </c>
      <c r="E70" s="21">
        <v>41</v>
      </c>
      <c r="F70" s="21">
        <v>41</v>
      </c>
      <c r="G70" s="21">
        <v>41</v>
      </c>
      <c r="H70" s="21">
        <v>41</v>
      </c>
      <c r="I70" s="21">
        <v>41</v>
      </c>
      <c r="J70" s="21">
        <v>43</v>
      </c>
      <c r="K70" s="21">
        <v>43</v>
      </c>
      <c r="L70" s="21">
        <v>42</v>
      </c>
      <c r="M70" s="21">
        <v>42</v>
      </c>
      <c r="N70" s="21">
        <v>42</v>
      </c>
      <c r="O70" s="37">
        <f t="shared" si="0"/>
        <v>42.166666666666664</v>
      </c>
    </row>
    <row r="71" spans="2:15" x14ac:dyDescent="0.2">
      <c r="B71" s="562" t="s">
        <v>723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37"/>
    </row>
    <row r="72" spans="2:15" x14ac:dyDescent="0.2">
      <c r="B72" s="562" t="s">
        <v>724</v>
      </c>
      <c r="C72" s="21">
        <v>25</v>
      </c>
      <c r="D72" s="21">
        <v>29</v>
      </c>
      <c r="E72" s="21">
        <v>37</v>
      </c>
      <c r="F72" s="21">
        <v>36</v>
      </c>
      <c r="G72" s="21">
        <v>48</v>
      </c>
      <c r="H72" s="21">
        <v>45</v>
      </c>
      <c r="I72" s="21">
        <v>69</v>
      </c>
      <c r="J72" s="21">
        <v>40</v>
      </c>
      <c r="K72" s="21">
        <v>9</v>
      </c>
      <c r="L72" s="21">
        <v>6</v>
      </c>
      <c r="M72" s="21">
        <v>5</v>
      </c>
      <c r="N72" s="21">
        <v>10</v>
      </c>
      <c r="O72" s="37">
        <f t="shared" ref="O72:O128" si="2">AVERAGE(C72:N72)</f>
        <v>29.916666666666668</v>
      </c>
    </row>
    <row r="73" spans="2:15" x14ac:dyDescent="0.2">
      <c r="B73" s="562" t="s">
        <v>725</v>
      </c>
      <c r="C73" s="21">
        <v>7</v>
      </c>
      <c r="D73" s="21">
        <v>7</v>
      </c>
      <c r="E73" s="21">
        <v>7</v>
      </c>
      <c r="F73" s="21">
        <v>7</v>
      </c>
      <c r="G73" s="21">
        <v>7</v>
      </c>
      <c r="H73" s="21">
        <v>7</v>
      </c>
      <c r="I73" s="21">
        <v>3</v>
      </c>
      <c r="J73" s="21">
        <v>2</v>
      </c>
      <c r="K73" s="21">
        <v>2</v>
      </c>
      <c r="L73" s="21">
        <v>2</v>
      </c>
      <c r="M73" s="21">
        <v>7</v>
      </c>
      <c r="N73" s="21">
        <v>7</v>
      </c>
      <c r="O73" s="37">
        <f t="shared" si="2"/>
        <v>5.416666666666667</v>
      </c>
    </row>
    <row r="74" spans="2:15" x14ac:dyDescent="0.2">
      <c r="B74" s="562" t="s">
        <v>726</v>
      </c>
      <c r="C74" s="21">
        <v>75</v>
      </c>
      <c r="D74" s="21">
        <v>70</v>
      </c>
      <c r="E74" s="21">
        <v>73</v>
      </c>
      <c r="F74" s="21">
        <v>73</v>
      </c>
      <c r="G74" s="21">
        <v>73</v>
      </c>
      <c r="H74" s="21">
        <v>73</v>
      </c>
      <c r="I74" s="21">
        <v>73</v>
      </c>
      <c r="J74" s="21">
        <v>85</v>
      </c>
      <c r="K74" s="21">
        <v>21</v>
      </c>
      <c r="L74" s="21">
        <v>20</v>
      </c>
      <c r="M74" s="21">
        <v>30</v>
      </c>
      <c r="N74" s="21">
        <v>23</v>
      </c>
      <c r="O74" s="37">
        <f t="shared" si="2"/>
        <v>57.416666666666664</v>
      </c>
    </row>
    <row r="75" spans="2:15" x14ac:dyDescent="0.2">
      <c r="B75" s="563" t="s">
        <v>727</v>
      </c>
      <c r="C75" s="21">
        <v>5</v>
      </c>
      <c r="D75" s="21">
        <v>5</v>
      </c>
      <c r="E75" s="21">
        <v>5</v>
      </c>
      <c r="F75" s="21">
        <v>5</v>
      </c>
      <c r="G75" s="21">
        <v>5</v>
      </c>
      <c r="H75" s="21">
        <v>5</v>
      </c>
      <c r="I75" s="21">
        <v>5</v>
      </c>
      <c r="J75" s="21">
        <v>10</v>
      </c>
      <c r="K75" s="21">
        <v>26</v>
      </c>
      <c r="L75" s="21">
        <v>10</v>
      </c>
      <c r="M75" s="21">
        <v>10</v>
      </c>
      <c r="N75" s="21">
        <v>10</v>
      </c>
      <c r="O75" s="37">
        <f t="shared" si="2"/>
        <v>8.4166666666666661</v>
      </c>
    </row>
    <row r="76" spans="2:15" x14ac:dyDescent="0.2">
      <c r="B76" s="563" t="s">
        <v>728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37"/>
    </row>
    <row r="77" spans="2:15" ht="25.5" x14ac:dyDescent="0.2">
      <c r="B77" s="562" t="s">
        <v>729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37"/>
    </row>
    <row r="78" spans="2:15" x14ac:dyDescent="0.2">
      <c r="B78" s="563" t="s">
        <v>730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37"/>
    </row>
    <row r="79" spans="2:15" x14ac:dyDescent="0.2">
      <c r="B79" s="562" t="s">
        <v>731</v>
      </c>
      <c r="C79" s="21">
        <v>5</v>
      </c>
      <c r="D79" s="21">
        <v>15</v>
      </c>
      <c r="E79" s="21">
        <v>21</v>
      </c>
      <c r="F79" s="21">
        <v>21</v>
      </c>
      <c r="G79" s="21">
        <v>21</v>
      </c>
      <c r="H79" s="21">
        <v>21</v>
      </c>
      <c r="I79" s="21">
        <v>21</v>
      </c>
      <c r="J79" s="21">
        <v>7</v>
      </c>
      <c r="K79" s="21">
        <v>7</v>
      </c>
      <c r="L79" s="21">
        <v>7</v>
      </c>
      <c r="M79" s="21">
        <v>7</v>
      </c>
      <c r="N79" s="21">
        <v>7</v>
      </c>
      <c r="O79" s="37">
        <f t="shared" si="2"/>
        <v>13.333333333333334</v>
      </c>
    </row>
    <row r="80" spans="2:15" x14ac:dyDescent="0.2">
      <c r="B80" s="562" t="s">
        <v>732</v>
      </c>
      <c r="C80" s="21">
        <v>51</v>
      </c>
      <c r="D80" s="21">
        <v>51</v>
      </c>
      <c r="E80" s="21">
        <v>58</v>
      </c>
      <c r="F80" s="21">
        <v>38</v>
      </c>
      <c r="G80" s="21">
        <v>36</v>
      </c>
      <c r="H80" s="21">
        <v>38</v>
      </c>
      <c r="I80" s="21">
        <v>40</v>
      </c>
      <c r="J80" s="21">
        <v>38</v>
      </c>
      <c r="K80" s="21">
        <v>47</v>
      </c>
      <c r="L80" s="21">
        <v>40</v>
      </c>
      <c r="M80" s="21">
        <v>73</v>
      </c>
      <c r="N80" s="21">
        <v>47</v>
      </c>
      <c r="O80" s="37">
        <f t="shared" si="2"/>
        <v>46.416666666666664</v>
      </c>
    </row>
    <row r="81" spans="2:15" x14ac:dyDescent="0.2">
      <c r="B81" s="563" t="s">
        <v>733</v>
      </c>
      <c r="C81" s="21">
        <v>203</v>
      </c>
      <c r="D81" s="21">
        <v>204</v>
      </c>
      <c r="E81" s="21">
        <v>228</v>
      </c>
      <c r="F81" s="21">
        <v>205</v>
      </c>
      <c r="G81" s="21">
        <v>208</v>
      </c>
      <c r="H81" s="21">
        <v>279</v>
      </c>
      <c r="I81" s="21">
        <v>203</v>
      </c>
      <c r="J81" s="21">
        <v>247</v>
      </c>
      <c r="K81" s="21">
        <v>113</v>
      </c>
      <c r="L81" s="21">
        <v>149</v>
      </c>
      <c r="M81" s="21">
        <v>201</v>
      </c>
      <c r="N81" s="21">
        <v>141</v>
      </c>
      <c r="O81" s="37">
        <f t="shared" si="2"/>
        <v>198.41666666666666</v>
      </c>
    </row>
    <row r="82" spans="2:15" x14ac:dyDescent="0.2">
      <c r="B82" s="562" t="s">
        <v>734</v>
      </c>
      <c r="C82" s="21">
        <v>2</v>
      </c>
      <c r="D82" s="21">
        <v>2</v>
      </c>
      <c r="E82" s="21">
        <v>2</v>
      </c>
      <c r="F82" s="21">
        <v>2</v>
      </c>
      <c r="G82" s="21">
        <v>2</v>
      </c>
      <c r="H82" s="21">
        <v>2</v>
      </c>
      <c r="I82" s="21">
        <v>2</v>
      </c>
      <c r="J82" s="21">
        <v>2</v>
      </c>
      <c r="K82" s="21">
        <v>2</v>
      </c>
      <c r="L82" s="21">
        <v>2</v>
      </c>
      <c r="M82" s="21">
        <v>2</v>
      </c>
      <c r="N82" s="21">
        <v>2</v>
      </c>
      <c r="O82" s="37">
        <f t="shared" si="2"/>
        <v>2</v>
      </c>
    </row>
    <row r="83" spans="2:15" x14ac:dyDescent="0.2">
      <c r="B83" s="562" t="s">
        <v>735</v>
      </c>
      <c r="C83" s="21">
        <v>5</v>
      </c>
      <c r="D83" s="21">
        <v>5</v>
      </c>
      <c r="E83" s="21">
        <v>5</v>
      </c>
      <c r="F83" s="21">
        <v>5</v>
      </c>
      <c r="G83" s="21">
        <v>5</v>
      </c>
      <c r="H83" s="21">
        <v>5</v>
      </c>
      <c r="I83" s="21">
        <v>0</v>
      </c>
      <c r="J83" s="21">
        <v>0</v>
      </c>
      <c r="K83" s="21"/>
      <c r="L83" s="21"/>
      <c r="M83" s="21"/>
      <c r="N83" s="21">
        <v>0</v>
      </c>
      <c r="O83" s="37">
        <f t="shared" si="2"/>
        <v>3.3333333333333335</v>
      </c>
    </row>
    <row r="84" spans="2:15" x14ac:dyDescent="0.2">
      <c r="B84" s="562" t="s">
        <v>737</v>
      </c>
      <c r="C84" s="21">
        <v>595</v>
      </c>
      <c r="D84" s="21">
        <v>622</v>
      </c>
      <c r="E84" s="21">
        <v>599</v>
      </c>
      <c r="F84" s="21">
        <v>673</v>
      </c>
      <c r="G84" s="21">
        <v>873</v>
      </c>
      <c r="H84" s="21">
        <v>658</v>
      </c>
      <c r="I84" s="21">
        <v>652</v>
      </c>
      <c r="J84" s="21">
        <v>558</v>
      </c>
      <c r="K84" s="21">
        <v>634</v>
      </c>
      <c r="L84" s="21">
        <v>591</v>
      </c>
      <c r="M84" s="21">
        <v>640</v>
      </c>
      <c r="N84" s="21">
        <v>603</v>
      </c>
      <c r="O84" s="37">
        <f t="shared" si="2"/>
        <v>641.5</v>
      </c>
    </row>
    <row r="85" spans="2:15" x14ac:dyDescent="0.2">
      <c r="B85" s="562" t="s">
        <v>738</v>
      </c>
      <c r="C85" s="21">
        <v>41</v>
      </c>
      <c r="D85" s="21">
        <v>41</v>
      </c>
      <c r="E85" s="21">
        <v>41</v>
      </c>
      <c r="F85" s="21">
        <v>45</v>
      </c>
      <c r="G85" s="21">
        <v>45</v>
      </c>
      <c r="H85" s="21">
        <v>45</v>
      </c>
      <c r="I85" s="21">
        <v>21</v>
      </c>
      <c r="J85" s="21">
        <v>21</v>
      </c>
      <c r="K85" s="21">
        <v>22</v>
      </c>
      <c r="L85" s="21">
        <v>22</v>
      </c>
      <c r="M85" s="21">
        <v>22</v>
      </c>
      <c r="N85" s="21">
        <v>23</v>
      </c>
      <c r="O85" s="37">
        <f t="shared" si="2"/>
        <v>32.416666666666664</v>
      </c>
    </row>
    <row r="86" spans="2:15" x14ac:dyDescent="0.2">
      <c r="B86" s="562" t="s">
        <v>739</v>
      </c>
      <c r="C86" s="21">
        <v>323</v>
      </c>
      <c r="D86" s="21">
        <v>322</v>
      </c>
      <c r="E86" s="21">
        <v>307</v>
      </c>
      <c r="F86" s="21">
        <v>315</v>
      </c>
      <c r="G86" s="21">
        <v>302</v>
      </c>
      <c r="H86" s="21">
        <v>306</v>
      </c>
      <c r="I86" s="21">
        <v>298</v>
      </c>
      <c r="J86" s="21">
        <v>318</v>
      </c>
      <c r="K86" s="21">
        <v>276</v>
      </c>
      <c r="L86" s="21">
        <v>303</v>
      </c>
      <c r="M86" s="21">
        <v>276</v>
      </c>
      <c r="N86" s="21">
        <v>292</v>
      </c>
      <c r="O86" s="37">
        <f t="shared" si="2"/>
        <v>303.16666666666669</v>
      </c>
    </row>
    <row r="87" spans="2:15" x14ac:dyDescent="0.2">
      <c r="B87" s="562" t="s">
        <v>740</v>
      </c>
      <c r="C87" s="21">
        <v>20</v>
      </c>
      <c r="D87" s="21">
        <v>13</v>
      </c>
      <c r="E87" s="21">
        <v>13</v>
      </c>
      <c r="F87" s="21">
        <v>13</v>
      </c>
      <c r="G87" s="21">
        <v>13</v>
      </c>
      <c r="H87" s="21">
        <v>13</v>
      </c>
      <c r="I87" s="21">
        <v>13</v>
      </c>
      <c r="J87" s="21">
        <v>10</v>
      </c>
      <c r="K87" s="21">
        <v>10</v>
      </c>
      <c r="L87" s="21">
        <v>12</v>
      </c>
      <c r="M87" s="21">
        <v>12</v>
      </c>
      <c r="N87" s="21">
        <v>12</v>
      </c>
      <c r="O87" s="37">
        <f t="shared" si="2"/>
        <v>12.833333333333334</v>
      </c>
    </row>
    <row r="88" spans="2:15" x14ac:dyDescent="0.2">
      <c r="B88" s="563" t="s">
        <v>741</v>
      </c>
      <c r="C88" s="21">
        <v>52</v>
      </c>
      <c r="D88" s="21">
        <v>42</v>
      </c>
      <c r="E88" s="21">
        <v>42</v>
      </c>
      <c r="F88" s="21">
        <v>43</v>
      </c>
      <c r="G88" s="21">
        <v>61</v>
      </c>
      <c r="H88" s="21">
        <v>51</v>
      </c>
      <c r="I88" s="21">
        <v>16</v>
      </c>
      <c r="J88" s="21">
        <v>16</v>
      </c>
      <c r="K88" s="21">
        <v>17</v>
      </c>
      <c r="L88" s="21">
        <v>26</v>
      </c>
      <c r="M88" s="21">
        <v>20</v>
      </c>
      <c r="N88" s="21">
        <v>20</v>
      </c>
      <c r="O88" s="37">
        <f t="shared" si="2"/>
        <v>33.833333333333336</v>
      </c>
    </row>
    <row r="89" spans="2:15" x14ac:dyDescent="0.2">
      <c r="B89" s="563" t="s">
        <v>742</v>
      </c>
      <c r="C89" s="21">
        <v>33</v>
      </c>
      <c r="D89" s="21">
        <v>33</v>
      </c>
      <c r="E89" s="21">
        <v>33</v>
      </c>
      <c r="F89" s="21">
        <v>33</v>
      </c>
      <c r="G89" s="21">
        <v>33</v>
      </c>
      <c r="H89" s="21">
        <v>31</v>
      </c>
      <c r="I89" s="21">
        <v>3</v>
      </c>
      <c r="J89" s="21">
        <v>2</v>
      </c>
      <c r="K89" s="21">
        <v>2</v>
      </c>
      <c r="L89" s="21">
        <v>2</v>
      </c>
      <c r="M89" s="21">
        <v>2</v>
      </c>
      <c r="N89" s="21">
        <v>2</v>
      </c>
      <c r="O89" s="37">
        <f t="shared" si="2"/>
        <v>17.416666666666668</v>
      </c>
    </row>
    <row r="90" spans="2:15" x14ac:dyDescent="0.2">
      <c r="B90" s="563" t="s">
        <v>743</v>
      </c>
      <c r="C90" s="21">
        <v>1130</v>
      </c>
      <c r="D90" s="21">
        <v>1207</v>
      </c>
      <c r="E90" s="21">
        <v>1516</v>
      </c>
      <c r="F90" s="21">
        <v>1514</v>
      </c>
      <c r="G90" s="21">
        <v>1229</v>
      </c>
      <c r="H90" s="21">
        <v>1432</v>
      </c>
      <c r="I90" s="21">
        <v>1102</v>
      </c>
      <c r="J90" s="21">
        <v>649</v>
      </c>
      <c r="K90" s="21">
        <v>808</v>
      </c>
      <c r="L90" s="21">
        <v>881</v>
      </c>
      <c r="M90" s="21">
        <v>760</v>
      </c>
      <c r="N90" s="21">
        <v>719</v>
      </c>
      <c r="O90" s="37">
        <f t="shared" si="2"/>
        <v>1078.9166666666667</v>
      </c>
    </row>
    <row r="91" spans="2:15" x14ac:dyDescent="0.2">
      <c r="B91" s="562" t="s">
        <v>747</v>
      </c>
      <c r="C91" s="21">
        <v>3</v>
      </c>
      <c r="D91" s="21">
        <v>3</v>
      </c>
      <c r="E91" s="21">
        <v>3</v>
      </c>
      <c r="F91" s="21">
        <v>3</v>
      </c>
      <c r="G91" s="21">
        <v>3</v>
      </c>
      <c r="H91" s="21">
        <v>3</v>
      </c>
      <c r="I91" s="21">
        <v>3</v>
      </c>
      <c r="J91" s="21">
        <v>3</v>
      </c>
      <c r="K91" s="21">
        <v>3</v>
      </c>
      <c r="L91" s="21">
        <v>3</v>
      </c>
      <c r="M91" s="21">
        <v>3</v>
      </c>
      <c r="N91" s="21">
        <v>3</v>
      </c>
      <c r="O91" s="37">
        <f t="shared" si="2"/>
        <v>3</v>
      </c>
    </row>
    <row r="92" spans="2:15" ht="25.5" x14ac:dyDescent="0.2">
      <c r="B92" s="557" t="s">
        <v>748</v>
      </c>
      <c r="C92" s="21">
        <v>113</v>
      </c>
      <c r="D92" s="21">
        <v>58</v>
      </c>
      <c r="E92" s="21">
        <v>75</v>
      </c>
      <c r="F92" s="21">
        <v>57</v>
      </c>
      <c r="G92" s="21">
        <v>72</v>
      </c>
      <c r="H92" s="21">
        <v>100</v>
      </c>
      <c r="I92" s="21">
        <v>70</v>
      </c>
      <c r="J92" s="21">
        <v>68</v>
      </c>
      <c r="K92" s="21">
        <v>74</v>
      </c>
      <c r="L92" s="21">
        <v>66</v>
      </c>
      <c r="M92" s="21">
        <v>61</v>
      </c>
      <c r="N92" s="21">
        <v>66</v>
      </c>
      <c r="O92" s="37">
        <f t="shared" si="2"/>
        <v>73.333333333333329</v>
      </c>
    </row>
    <row r="93" spans="2:15" x14ac:dyDescent="0.2">
      <c r="B93" s="562" t="s">
        <v>803</v>
      </c>
      <c r="C93" s="25">
        <v>0</v>
      </c>
      <c r="D93" s="25">
        <v>0</v>
      </c>
      <c r="E93" s="25">
        <v>0</v>
      </c>
      <c r="F93" s="25">
        <v>0</v>
      </c>
      <c r="G93" s="25">
        <v>8</v>
      </c>
      <c r="H93" s="25">
        <v>108</v>
      </c>
      <c r="I93" s="25">
        <v>31</v>
      </c>
      <c r="J93" s="25">
        <v>5</v>
      </c>
      <c r="K93" s="25">
        <v>5</v>
      </c>
      <c r="L93" s="25"/>
      <c r="M93" s="25"/>
      <c r="N93" s="25"/>
      <c r="O93" s="35">
        <f t="shared" si="2"/>
        <v>17.444444444444443</v>
      </c>
    </row>
    <row r="94" spans="2:15" x14ac:dyDescent="0.2">
      <c r="B94" s="564" t="s">
        <v>750</v>
      </c>
      <c r="C94" s="28">
        <f t="shared" ref="C94:N94" si="3">SUM(C17:C93)</f>
        <v>66257</v>
      </c>
      <c r="D94" s="28">
        <f t="shared" si="3"/>
        <v>66976</v>
      </c>
      <c r="E94" s="28">
        <f t="shared" si="3"/>
        <v>74049</v>
      </c>
      <c r="F94" s="28">
        <f t="shared" si="3"/>
        <v>84846</v>
      </c>
      <c r="G94" s="28">
        <f t="shared" si="3"/>
        <v>82279</v>
      </c>
      <c r="H94" s="28">
        <f t="shared" si="3"/>
        <v>79369</v>
      </c>
      <c r="I94" s="28">
        <f t="shared" si="3"/>
        <v>63595</v>
      </c>
      <c r="J94" s="28">
        <f t="shared" si="3"/>
        <v>58963</v>
      </c>
      <c r="K94" s="28">
        <f t="shared" si="3"/>
        <v>62485</v>
      </c>
      <c r="L94" s="28">
        <f t="shared" si="3"/>
        <v>59603</v>
      </c>
      <c r="M94" s="28">
        <f t="shared" si="3"/>
        <v>56601</v>
      </c>
      <c r="N94" s="28">
        <f t="shared" si="3"/>
        <v>50172</v>
      </c>
      <c r="O94" s="28">
        <f t="shared" si="2"/>
        <v>67099.583333333328</v>
      </c>
    </row>
    <row r="95" spans="2:15" x14ac:dyDescent="0.2">
      <c r="B95" s="565" t="s">
        <v>751</v>
      </c>
      <c r="C95" s="21">
        <v>21093</v>
      </c>
      <c r="D95" s="21">
        <v>20947</v>
      </c>
      <c r="E95" s="21">
        <v>20926</v>
      </c>
      <c r="F95" s="21">
        <v>20917</v>
      </c>
      <c r="G95" s="21">
        <v>18267</v>
      </c>
      <c r="H95" s="21">
        <v>20709</v>
      </c>
      <c r="I95" s="21">
        <v>21116</v>
      </c>
      <c r="J95" s="21">
        <v>20357</v>
      </c>
      <c r="K95" s="21">
        <v>20143</v>
      </c>
      <c r="L95" s="21">
        <v>20254</v>
      </c>
      <c r="M95" s="21">
        <v>21607</v>
      </c>
      <c r="N95" s="21">
        <v>18615</v>
      </c>
      <c r="O95" s="37">
        <f t="shared" si="2"/>
        <v>20412.583333333332</v>
      </c>
    </row>
    <row r="96" spans="2:15" x14ac:dyDescent="0.2">
      <c r="B96" s="566" t="s">
        <v>752</v>
      </c>
      <c r="C96" s="25">
        <v>23954</v>
      </c>
      <c r="D96" s="25">
        <v>24494</v>
      </c>
      <c r="E96" s="25">
        <v>22741</v>
      </c>
      <c r="F96" s="25">
        <v>23800</v>
      </c>
      <c r="G96" s="25">
        <v>25041</v>
      </c>
      <c r="H96" s="25">
        <v>26978</v>
      </c>
      <c r="I96" s="25">
        <v>26754</v>
      </c>
      <c r="J96" s="25">
        <v>21679</v>
      </c>
      <c r="K96" s="25">
        <v>25081</v>
      </c>
      <c r="L96" s="25">
        <v>26280</v>
      </c>
      <c r="M96" s="25">
        <v>22288</v>
      </c>
      <c r="N96" s="25">
        <v>22928</v>
      </c>
      <c r="O96" s="35">
        <f t="shared" si="2"/>
        <v>24334.833333333332</v>
      </c>
    </row>
    <row r="97" spans="2:15" x14ac:dyDescent="0.2">
      <c r="B97" s="564" t="s">
        <v>753</v>
      </c>
      <c r="C97" s="35">
        <f t="shared" ref="C97:N97" si="4">SUM(C95:C96)</f>
        <v>45047</v>
      </c>
      <c r="D97" s="35">
        <f t="shared" si="4"/>
        <v>45441</v>
      </c>
      <c r="E97" s="35">
        <f t="shared" si="4"/>
        <v>43667</v>
      </c>
      <c r="F97" s="35">
        <f t="shared" si="4"/>
        <v>44717</v>
      </c>
      <c r="G97" s="35">
        <f t="shared" si="4"/>
        <v>43308</v>
      </c>
      <c r="H97" s="35">
        <f t="shared" si="4"/>
        <v>47687</v>
      </c>
      <c r="I97" s="35">
        <f t="shared" si="4"/>
        <v>47870</v>
      </c>
      <c r="J97" s="35">
        <f t="shared" si="4"/>
        <v>42036</v>
      </c>
      <c r="K97" s="35">
        <f t="shared" si="4"/>
        <v>45224</v>
      </c>
      <c r="L97" s="35">
        <f t="shared" si="4"/>
        <v>46534</v>
      </c>
      <c r="M97" s="35">
        <f t="shared" si="4"/>
        <v>43895</v>
      </c>
      <c r="N97" s="35">
        <f t="shared" si="4"/>
        <v>41543</v>
      </c>
      <c r="O97" s="35">
        <f t="shared" si="2"/>
        <v>44747.416666666664</v>
      </c>
    </row>
    <row r="98" spans="2:15" x14ac:dyDescent="0.2">
      <c r="B98" s="556" t="s">
        <v>118</v>
      </c>
      <c r="C98" s="21">
        <v>17399</v>
      </c>
      <c r="D98" s="21">
        <v>16404</v>
      </c>
      <c r="E98" s="21">
        <v>19865</v>
      </c>
      <c r="F98" s="21">
        <v>22064</v>
      </c>
      <c r="G98" s="21">
        <v>25023</v>
      </c>
      <c r="H98" s="21">
        <v>20486</v>
      </c>
      <c r="I98" s="21">
        <v>19437</v>
      </c>
      <c r="J98" s="21">
        <v>20172</v>
      </c>
      <c r="K98" s="21">
        <v>9873</v>
      </c>
      <c r="L98" s="21">
        <v>22782</v>
      </c>
      <c r="M98" s="21">
        <v>18362</v>
      </c>
      <c r="N98" s="21">
        <v>24237</v>
      </c>
      <c r="O98" s="37">
        <f t="shared" si="2"/>
        <v>19675.333333333332</v>
      </c>
    </row>
    <row r="99" spans="2:15" x14ac:dyDescent="0.2">
      <c r="B99" s="557" t="s">
        <v>754</v>
      </c>
      <c r="C99" s="21">
        <v>13709</v>
      </c>
      <c r="D99" s="21">
        <v>14664</v>
      </c>
      <c r="E99" s="21">
        <v>13305</v>
      </c>
      <c r="F99" s="21">
        <v>16380</v>
      </c>
      <c r="G99" s="21">
        <v>21136</v>
      </c>
      <c r="H99" s="21">
        <v>16129</v>
      </c>
      <c r="I99" s="21">
        <v>17260</v>
      </c>
      <c r="J99" s="21">
        <v>11786</v>
      </c>
      <c r="K99" s="21">
        <v>12746</v>
      </c>
      <c r="L99" s="21">
        <v>15876</v>
      </c>
      <c r="M99" s="21">
        <v>18042</v>
      </c>
      <c r="N99" s="21">
        <v>17973</v>
      </c>
      <c r="O99" s="37">
        <f t="shared" si="2"/>
        <v>15750.5</v>
      </c>
    </row>
    <row r="100" spans="2:15" x14ac:dyDescent="0.2">
      <c r="B100" s="557" t="s">
        <v>120</v>
      </c>
      <c r="C100" s="21">
        <v>3750</v>
      </c>
      <c r="D100" s="21">
        <v>3665</v>
      </c>
      <c r="E100" s="21">
        <v>4622</v>
      </c>
      <c r="F100" s="21">
        <v>5727</v>
      </c>
      <c r="G100" s="21">
        <v>6659</v>
      </c>
      <c r="H100" s="21">
        <v>4567</v>
      </c>
      <c r="I100" s="21">
        <v>1687</v>
      </c>
      <c r="J100" s="21">
        <v>4740</v>
      </c>
      <c r="K100" s="21">
        <v>6243</v>
      </c>
      <c r="L100" s="21">
        <v>5257</v>
      </c>
      <c r="M100" s="21">
        <v>4518</v>
      </c>
      <c r="N100" s="21">
        <v>5155</v>
      </c>
      <c r="O100" s="37">
        <f t="shared" si="2"/>
        <v>4715.833333333333</v>
      </c>
    </row>
    <row r="101" spans="2:15" x14ac:dyDescent="0.2">
      <c r="B101" s="566" t="s">
        <v>755</v>
      </c>
      <c r="C101" s="25">
        <v>24999</v>
      </c>
      <c r="D101" s="25">
        <v>23939</v>
      </c>
      <c r="E101" s="25">
        <v>24471</v>
      </c>
      <c r="F101" s="25">
        <v>22761</v>
      </c>
      <c r="G101" s="25">
        <v>22406</v>
      </c>
      <c r="H101" s="25">
        <v>24737</v>
      </c>
      <c r="I101" s="25">
        <v>28354</v>
      </c>
      <c r="J101" s="25">
        <v>26601</v>
      </c>
      <c r="K101" s="25">
        <v>26147</v>
      </c>
      <c r="L101" s="25">
        <v>23842</v>
      </c>
      <c r="M101" s="25">
        <v>37355</v>
      </c>
      <c r="N101" s="25">
        <v>26828</v>
      </c>
      <c r="O101" s="35">
        <f t="shared" si="2"/>
        <v>26036.666666666668</v>
      </c>
    </row>
    <row r="102" spans="2:15" x14ac:dyDescent="0.2">
      <c r="B102" s="564" t="s">
        <v>756</v>
      </c>
      <c r="C102" s="28">
        <f t="shared" ref="C102:N102" si="5">SUM(C98:C101)</f>
        <v>59857</v>
      </c>
      <c r="D102" s="28">
        <f t="shared" si="5"/>
        <v>58672</v>
      </c>
      <c r="E102" s="28">
        <f t="shared" si="5"/>
        <v>62263</v>
      </c>
      <c r="F102" s="28">
        <f t="shared" si="5"/>
        <v>66932</v>
      </c>
      <c r="G102" s="28">
        <f t="shared" si="5"/>
        <v>75224</v>
      </c>
      <c r="H102" s="28">
        <f t="shared" si="5"/>
        <v>65919</v>
      </c>
      <c r="I102" s="28">
        <f t="shared" si="5"/>
        <v>66738</v>
      </c>
      <c r="J102" s="28">
        <f t="shared" si="5"/>
        <v>63299</v>
      </c>
      <c r="K102" s="28">
        <f t="shared" si="5"/>
        <v>55009</v>
      </c>
      <c r="L102" s="28">
        <f t="shared" si="5"/>
        <v>67757</v>
      </c>
      <c r="M102" s="28">
        <f t="shared" si="5"/>
        <v>78277</v>
      </c>
      <c r="N102" s="28">
        <f t="shared" si="5"/>
        <v>74193</v>
      </c>
      <c r="O102" s="28">
        <f t="shared" si="2"/>
        <v>66178.333333333328</v>
      </c>
    </row>
    <row r="103" spans="2:15" x14ac:dyDescent="0.2">
      <c r="B103" s="567" t="s">
        <v>804</v>
      </c>
      <c r="C103" s="21"/>
      <c r="D103" s="21"/>
      <c r="E103" s="21"/>
      <c r="F103" s="21"/>
      <c r="G103" s="21"/>
      <c r="H103" s="21"/>
      <c r="I103" s="21"/>
      <c r="J103" s="21"/>
      <c r="K103" s="21">
        <v>154</v>
      </c>
      <c r="L103" s="21"/>
      <c r="M103" s="21"/>
      <c r="N103" s="21"/>
      <c r="O103" s="37">
        <f t="shared" si="2"/>
        <v>154</v>
      </c>
    </row>
    <row r="104" spans="2:15" x14ac:dyDescent="0.2">
      <c r="B104" s="562" t="s">
        <v>757</v>
      </c>
      <c r="C104" s="21">
        <v>7190</v>
      </c>
      <c r="D104" s="21">
        <v>9999</v>
      </c>
      <c r="E104" s="21">
        <v>7932</v>
      </c>
      <c r="F104" s="21">
        <v>9097</v>
      </c>
      <c r="G104" s="21">
        <v>15342</v>
      </c>
      <c r="H104" s="21">
        <v>11107</v>
      </c>
      <c r="I104" s="21">
        <v>23</v>
      </c>
      <c r="J104" s="21">
        <v>4600</v>
      </c>
      <c r="K104" s="21">
        <v>14453</v>
      </c>
      <c r="L104" s="21">
        <v>14169</v>
      </c>
      <c r="M104" s="21">
        <v>11969</v>
      </c>
      <c r="N104" s="21">
        <v>11831</v>
      </c>
      <c r="O104" s="37">
        <f t="shared" si="2"/>
        <v>9809.3333333333339</v>
      </c>
    </row>
    <row r="105" spans="2:15" x14ac:dyDescent="0.2">
      <c r="B105" s="563" t="s">
        <v>758</v>
      </c>
      <c r="C105" s="21">
        <v>67085</v>
      </c>
      <c r="D105" s="21">
        <v>67006</v>
      </c>
      <c r="E105" s="21">
        <v>65552</v>
      </c>
      <c r="F105" s="21">
        <v>81855</v>
      </c>
      <c r="G105" s="21">
        <v>83275</v>
      </c>
      <c r="H105" s="21">
        <v>84050</v>
      </c>
      <c r="I105" s="21">
        <v>26211</v>
      </c>
      <c r="J105" s="21">
        <v>83800</v>
      </c>
      <c r="K105" s="21">
        <v>86398</v>
      </c>
      <c r="L105" s="21">
        <v>75356</v>
      </c>
      <c r="M105" s="21">
        <v>90363</v>
      </c>
      <c r="N105" s="21">
        <v>84075</v>
      </c>
      <c r="O105" s="37">
        <f t="shared" si="2"/>
        <v>74585.5</v>
      </c>
    </row>
    <row r="106" spans="2:15" x14ac:dyDescent="0.2">
      <c r="B106" s="562" t="s">
        <v>759</v>
      </c>
      <c r="C106" s="21">
        <v>35525</v>
      </c>
      <c r="D106" s="21">
        <v>36113</v>
      </c>
      <c r="E106" s="21">
        <v>33763</v>
      </c>
      <c r="F106" s="21">
        <v>46800</v>
      </c>
      <c r="G106" s="21">
        <v>48161</v>
      </c>
      <c r="H106" s="21">
        <v>43867</v>
      </c>
      <c r="I106" s="21">
        <v>44504</v>
      </c>
      <c r="J106" s="21">
        <v>25287</v>
      </c>
      <c r="K106" s="21">
        <v>40240</v>
      </c>
      <c r="L106" s="21">
        <v>36676</v>
      </c>
      <c r="M106" s="21">
        <v>44727</v>
      </c>
      <c r="N106" s="21">
        <v>44903</v>
      </c>
      <c r="O106" s="37">
        <f t="shared" si="2"/>
        <v>40047.166666666664</v>
      </c>
    </row>
    <row r="107" spans="2:15" x14ac:dyDescent="0.2">
      <c r="B107" s="562" t="s">
        <v>760</v>
      </c>
      <c r="C107" s="21">
        <v>299555</v>
      </c>
      <c r="D107" s="21">
        <v>254813</v>
      </c>
      <c r="E107" s="21">
        <v>217322</v>
      </c>
      <c r="F107" s="21">
        <v>232822</v>
      </c>
      <c r="G107" s="21">
        <v>217949</v>
      </c>
      <c r="H107" s="21">
        <v>253200</v>
      </c>
      <c r="I107" s="21">
        <v>219212</v>
      </c>
      <c r="J107" s="21">
        <v>188556</v>
      </c>
      <c r="K107" s="21">
        <v>295750</v>
      </c>
      <c r="L107" s="21">
        <v>232575</v>
      </c>
      <c r="M107" s="21">
        <v>255746</v>
      </c>
      <c r="N107" s="21">
        <v>243977</v>
      </c>
      <c r="O107" s="37">
        <f t="shared" si="2"/>
        <v>242623.08333333334</v>
      </c>
    </row>
    <row r="108" spans="2:15" x14ac:dyDescent="0.2">
      <c r="B108" s="566" t="s">
        <v>761</v>
      </c>
      <c r="C108" s="25">
        <v>92174</v>
      </c>
      <c r="D108" s="25">
        <v>76803</v>
      </c>
      <c r="E108" s="25">
        <v>74794</v>
      </c>
      <c r="F108" s="25">
        <v>86470</v>
      </c>
      <c r="G108" s="25">
        <v>79943</v>
      </c>
      <c r="H108" s="25">
        <v>95315</v>
      </c>
      <c r="I108" s="25">
        <v>91717</v>
      </c>
      <c r="J108" s="25">
        <v>91175</v>
      </c>
      <c r="K108" s="25">
        <v>104473</v>
      </c>
      <c r="L108" s="25">
        <v>86717</v>
      </c>
      <c r="M108" s="25">
        <v>93864</v>
      </c>
      <c r="N108" s="25">
        <v>92556</v>
      </c>
      <c r="O108" s="35">
        <f t="shared" si="2"/>
        <v>88833.416666666672</v>
      </c>
    </row>
    <row r="109" spans="2:15" ht="25.5" x14ac:dyDescent="0.2">
      <c r="B109" s="564" t="s">
        <v>762</v>
      </c>
      <c r="C109" s="28">
        <f t="shared" ref="C109:N109" si="6">SUM(C103:C108)</f>
        <v>501529</v>
      </c>
      <c r="D109" s="28">
        <f t="shared" si="6"/>
        <v>444734</v>
      </c>
      <c r="E109" s="28">
        <f t="shared" si="6"/>
        <v>399363</v>
      </c>
      <c r="F109" s="28">
        <f t="shared" si="6"/>
        <v>457044</v>
      </c>
      <c r="G109" s="28">
        <f t="shared" si="6"/>
        <v>444670</v>
      </c>
      <c r="H109" s="28">
        <f t="shared" si="6"/>
        <v>487539</v>
      </c>
      <c r="I109" s="28">
        <f t="shared" si="6"/>
        <v>381667</v>
      </c>
      <c r="J109" s="28">
        <f t="shared" si="6"/>
        <v>393418</v>
      </c>
      <c r="K109" s="28">
        <f t="shared" si="6"/>
        <v>541468</v>
      </c>
      <c r="L109" s="28">
        <f t="shared" si="6"/>
        <v>445493</v>
      </c>
      <c r="M109" s="28">
        <f t="shared" si="6"/>
        <v>496669</v>
      </c>
      <c r="N109" s="28">
        <f t="shared" si="6"/>
        <v>477342</v>
      </c>
      <c r="O109" s="28">
        <f t="shared" si="2"/>
        <v>455911.33333333331</v>
      </c>
    </row>
    <row r="110" spans="2:15" x14ac:dyDescent="0.2">
      <c r="B110" s="568" t="s">
        <v>763</v>
      </c>
      <c r="C110" s="21">
        <v>39143</v>
      </c>
      <c r="D110" s="21">
        <v>38434</v>
      </c>
      <c r="E110" s="21">
        <v>35308</v>
      </c>
      <c r="F110" s="21">
        <v>44091</v>
      </c>
      <c r="G110" s="21">
        <v>46027</v>
      </c>
      <c r="H110" s="21">
        <v>41705</v>
      </c>
      <c r="I110" s="21">
        <v>19337</v>
      </c>
      <c r="J110" s="21">
        <v>38880</v>
      </c>
      <c r="K110" s="21">
        <v>44206</v>
      </c>
      <c r="L110" s="21">
        <v>36992</v>
      </c>
      <c r="M110" s="21">
        <v>38066</v>
      </c>
      <c r="N110" s="21">
        <v>47209</v>
      </c>
      <c r="O110" s="37">
        <f t="shared" si="2"/>
        <v>39116.5</v>
      </c>
    </row>
    <row r="111" spans="2:15" x14ac:dyDescent="0.2">
      <c r="B111" s="563" t="s">
        <v>764</v>
      </c>
      <c r="C111" s="21">
        <v>33981</v>
      </c>
      <c r="D111" s="21">
        <v>35201</v>
      </c>
      <c r="E111" s="21">
        <v>32177</v>
      </c>
      <c r="F111" s="21">
        <v>35205</v>
      </c>
      <c r="G111" s="21">
        <v>40187</v>
      </c>
      <c r="H111" s="21">
        <v>38353</v>
      </c>
      <c r="I111" s="21">
        <v>17174</v>
      </c>
      <c r="J111" s="21">
        <v>30115</v>
      </c>
      <c r="K111" s="21">
        <v>40138</v>
      </c>
      <c r="L111" s="21">
        <v>33830</v>
      </c>
      <c r="M111" s="21">
        <v>34561</v>
      </c>
      <c r="N111" s="21">
        <v>35711</v>
      </c>
      <c r="O111" s="37">
        <f t="shared" si="2"/>
        <v>33886.083333333336</v>
      </c>
    </row>
    <row r="112" spans="2:15" x14ac:dyDescent="0.2">
      <c r="B112" s="562" t="s">
        <v>765</v>
      </c>
      <c r="C112" s="21">
        <v>21515</v>
      </c>
      <c r="D112" s="21">
        <v>22072</v>
      </c>
      <c r="E112" s="21">
        <v>21383</v>
      </c>
      <c r="F112" s="21">
        <v>24381</v>
      </c>
      <c r="G112" s="21">
        <v>27493</v>
      </c>
      <c r="H112" s="21">
        <v>23066</v>
      </c>
      <c r="I112" s="21">
        <v>16194</v>
      </c>
      <c r="J112" s="21">
        <v>23912</v>
      </c>
      <c r="K112" s="21">
        <v>21391</v>
      </c>
      <c r="L112" s="21">
        <v>19255</v>
      </c>
      <c r="M112" s="21">
        <v>23345</v>
      </c>
      <c r="N112" s="21">
        <v>22016</v>
      </c>
      <c r="O112" s="37">
        <f t="shared" si="2"/>
        <v>22168.583333333332</v>
      </c>
    </row>
    <row r="113" spans="2:15" x14ac:dyDescent="0.2">
      <c r="B113" s="562" t="s">
        <v>766</v>
      </c>
      <c r="C113" s="21">
        <v>5012</v>
      </c>
      <c r="D113" s="21">
        <v>5035</v>
      </c>
      <c r="E113" s="21">
        <v>5216</v>
      </c>
      <c r="F113" s="21">
        <v>6050</v>
      </c>
      <c r="G113" s="21">
        <v>6030</v>
      </c>
      <c r="H113" s="21">
        <v>6328</v>
      </c>
      <c r="I113" s="21">
        <v>5240</v>
      </c>
      <c r="J113" s="21">
        <v>5242</v>
      </c>
      <c r="K113" s="21">
        <v>12654</v>
      </c>
      <c r="L113" s="21">
        <v>4270</v>
      </c>
      <c r="M113" s="21">
        <v>7650</v>
      </c>
      <c r="N113" s="21">
        <v>5441</v>
      </c>
      <c r="O113" s="37">
        <f t="shared" si="2"/>
        <v>6180.666666666667</v>
      </c>
    </row>
    <row r="114" spans="2:15" x14ac:dyDescent="0.2">
      <c r="B114" s="562" t="s">
        <v>767</v>
      </c>
      <c r="C114" s="21">
        <v>12646</v>
      </c>
      <c r="D114" s="21">
        <v>11760</v>
      </c>
      <c r="E114" s="21">
        <v>11513</v>
      </c>
      <c r="F114" s="21">
        <v>14096</v>
      </c>
      <c r="G114" s="21">
        <v>14212</v>
      </c>
      <c r="H114" s="21">
        <v>12178</v>
      </c>
      <c r="I114" s="21">
        <v>3934</v>
      </c>
      <c r="J114" s="21">
        <v>8574</v>
      </c>
      <c r="K114" s="21">
        <v>11113</v>
      </c>
      <c r="L114" s="21">
        <v>12338</v>
      </c>
      <c r="M114" s="21">
        <v>12644</v>
      </c>
      <c r="N114" s="21">
        <v>13756</v>
      </c>
      <c r="O114" s="37">
        <f t="shared" si="2"/>
        <v>11563.666666666666</v>
      </c>
    </row>
    <row r="115" spans="2:15" x14ac:dyDescent="0.2">
      <c r="B115" s="562" t="s">
        <v>768</v>
      </c>
      <c r="C115" s="21">
        <v>18399</v>
      </c>
      <c r="D115" s="21">
        <v>18767</v>
      </c>
      <c r="E115" s="21">
        <v>19464</v>
      </c>
      <c r="F115" s="21">
        <v>20130</v>
      </c>
      <c r="G115" s="21">
        <v>23731</v>
      </c>
      <c r="H115" s="21">
        <v>22733</v>
      </c>
      <c r="I115" s="21">
        <v>10868</v>
      </c>
      <c r="J115" s="21">
        <v>17569</v>
      </c>
      <c r="K115" s="21">
        <v>25272</v>
      </c>
      <c r="L115" s="21">
        <v>19730</v>
      </c>
      <c r="M115" s="21">
        <v>20657</v>
      </c>
      <c r="N115" s="21">
        <v>20035</v>
      </c>
      <c r="O115" s="37">
        <f t="shared" si="2"/>
        <v>19779.583333333332</v>
      </c>
    </row>
    <row r="116" spans="2:15" x14ac:dyDescent="0.2">
      <c r="B116" s="562" t="s">
        <v>769</v>
      </c>
      <c r="C116" s="21">
        <v>45920</v>
      </c>
      <c r="D116" s="21">
        <v>46343</v>
      </c>
      <c r="E116" s="21">
        <v>43985</v>
      </c>
      <c r="F116" s="21">
        <v>48178</v>
      </c>
      <c r="G116" s="21">
        <v>49862</v>
      </c>
      <c r="H116" s="21">
        <v>48359</v>
      </c>
      <c r="I116" s="21">
        <v>27314</v>
      </c>
      <c r="J116" s="21">
        <v>42046</v>
      </c>
      <c r="K116" s="21">
        <v>55708</v>
      </c>
      <c r="L116" s="21">
        <v>43378</v>
      </c>
      <c r="M116" s="21">
        <v>48558</v>
      </c>
      <c r="N116" s="21">
        <v>48428</v>
      </c>
      <c r="O116" s="37">
        <f t="shared" si="2"/>
        <v>45673.25</v>
      </c>
    </row>
    <row r="117" spans="2:15" x14ac:dyDescent="0.2">
      <c r="B117" s="563" t="s">
        <v>770</v>
      </c>
      <c r="C117" s="21">
        <v>49843</v>
      </c>
      <c r="D117" s="21">
        <v>49662</v>
      </c>
      <c r="E117" s="21">
        <v>49682</v>
      </c>
      <c r="F117" s="21">
        <v>53389</v>
      </c>
      <c r="G117" s="21">
        <v>56011</v>
      </c>
      <c r="H117" s="21">
        <v>51978</v>
      </c>
      <c r="I117" s="21">
        <v>35685</v>
      </c>
      <c r="J117" s="21">
        <v>49222</v>
      </c>
      <c r="K117" s="21">
        <v>54867</v>
      </c>
      <c r="L117" s="21">
        <v>53787</v>
      </c>
      <c r="M117" s="21">
        <v>51702</v>
      </c>
      <c r="N117" s="21">
        <v>51691</v>
      </c>
      <c r="O117" s="37">
        <f t="shared" si="2"/>
        <v>50626.583333333336</v>
      </c>
    </row>
    <row r="118" spans="2:15" x14ac:dyDescent="0.2">
      <c r="B118" s="562" t="s">
        <v>771</v>
      </c>
      <c r="C118" s="21">
        <v>20010</v>
      </c>
      <c r="D118" s="21">
        <v>21438</v>
      </c>
      <c r="E118" s="21">
        <v>20296</v>
      </c>
      <c r="F118" s="21">
        <v>24795</v>
      </c>
      <c r="G118" s="21">
        <v>25468</v>
      </c>
      <c r="H118" s="21">
        <v>23090</v>
      </c>
      <c r="I118" s="21">
        <v>13040</v>
      </c>
      <c r="J118" s="21">
        <v>21411</v>
      </c>
      <c r="K118" s="21">
        <v>25486</v>
      </c>
      <c r="L118" s="21">
        <v>20378</v>
      </c>
      <c r="M118" s="21">
        <v>23591</v>
      </c>
      <c r="N118" s="21">
        <v>23801</v>
      </c>
      <c r="O118" s="37">
        <f t="shared" si="2"/>
        <v>21900.333333333332</v>
      </c>
    </row>
    <row r="119" spans="2:15" x14ac:dyDescent="0.2">
      <c r="B119" s="563" t="s">
        <v>772</v>
      </c>
      <c r="C119" s="21">
        <v>1443</v>
      </c>
      <c r="D119" s="21">
        <v>1594</v>
      </c>
      <c r="E119" s="21">
        <v>1701</v>
      </c>
      <c r="F119" s="21">
        <v>1888</v>
      </c>
      <c r="G119" s="21">
        <v>1348</v>
      </c>
      <c r="H119" s="21">
        <v>1378</v>
      </c>
      <c r="I119" s="21">
        <v>608</v>
      </c>
      <c r="J119" s="21">
        <v>1191</v>
      </c>
      <c r="K119" s="21">
        <v>1241</v>
      </c>
      <c r="L119" s="21">
        <v>1337</v>
      </c>
      <c r="M119" s="21">
        <v>1670</v>
      </c>
      <c r="N119" s="21">
        <v>1452</v>
      </c>
      <c r="O119" s="37">
        <f t="shared" si="2"/>
        <v>1404.25</v>
      </c>
    </row>
    <row r="120" spans="2:15" x14ac:dyDescent="0.2">
      <c r="B120" s="563" t="s">
        <v>773</v>
      </c>
      <c r="C120" s="21">
        <v>6727</v>
      </c>
      <c r="D120" s="21">
        <v>6448</v>
      </c>
      <c r="E120" s="21">
        <v>6957</v>
      </c>
      <c r="F120" s="21">
        <v>7563</v>
      </c>
      <c r="G120" s="21">
        <v>8060</v>
      </c>
      <c r="H120" s="21">
        <v>7613</v>
      </c>
      <c r="I120" s="21">
        <v>4591</v>
      </c>
      <c r="J120" s="21">
        <v>7202</v>
      </c>
      <c r="K120" s="21">
        <v>7125</v>
      </c>
      <c r="L120" s="21">
        <v>6389</v>
      </c>
      <c r="M120" s="21">
        <v>6269</v>
      </c>
      <c r="N120" s="21">
        <v>7252</v>
      </c>
      <c r="O120" s="37">
        <f t="shared" si="2"/>
        <v>6849.666666666667</v>
      </c>
    </row>
    <row r="121" spans="2:15" x14ac:dyDescent="0.2">
      <c r="B121" s="562" t="s">
        <v>774</v>
      </c>
      <c r="C121" s="21">
        <v>11264</v>
      </c>
      <c r="D121" s="21">
        <v>11543</v>
      </c>
      <c r="E121" s="21">
        <v>11361</v>
      </c>
      <c r="F121" s="21">
        <v>12337</v>
      </c>
      <c r="G121" s="21">
        <v>12363</v>
      </c>
      <c r="H121" s="21">
        <v>12930</v>
      </c>
      <c r="I121" s="21">
        <v>6670</v>
      </c>
      <c r="J121" s="21">
        <v>15867</v>
      </c>
      <c r="K121" s="21">
        <v>29760</v>
      </c>
      <c r="L121" s="21">
        <v>12353</v>
      </c>
      <c r="M121" s="21">
        <v>12139</v>
      </c>
      <c r="N121" s="21">
        <v>13372</v>
      </c>
      <c r="O121" s="37">
        <f t="shared" si="2"/>
        <v>13496.583333333334</v>
      </c>
    </row>
    <row r="122" spans="2:15" x14ac:dyDescent="0.2">
      <c r="B122" s="563" t="s">
        <v>775</v>
      </c>
      <c r="C122" s="21">
        <v>20383</v>
      </c>
      <c r="D122" s="21">
        <v>20318</v>
      </c>
      <c r="E122" s="21">
        <v>21049</v>
      </c>
      <c r="F122" s="21">
        <v>24834</v>
      </c>
      <c r="G122" s="21">
        <v>26535</v>
      </c>
      <c r="H122" s="21">
        <v>24471</v>
      </c>
      <c r="I122" s="21">
        <v>8027</v>
      </c>
      <c r="J122" s="21">
        <v>17492</v>
      </c>
      <c r="K122" s="21">
        <v>23242</v>
      </c>
      <c r="L122" s="21">
        <v>23511</v>
      </c>
      <c r="M122" s="21">
        <v>26531</v>
      </c>
      <c r="N122" s="21">
        <v>26080</v>
      </c>
      <c r="O122" s="37">
        <f t="shared" si="2"/>
        <v>21872.75</v>
      </c>
    </row>
    <row r="123" spans="2:15" x14ac:dyDescent="0.2">
      <c r="B123" s="562" t="s">
        <v>776</v>
      </c>
      <c r="C123" s="21">
        <v>40266</v>
      </c>
      <c r="D123" s="21">
        <v>36540</v>
      </c>
      <c r="E123" s="21">
        <v>35537</v>
      </c>
      <c r="F123" s="21">
        <v>40759</v>
      </c>
      <c r="G123" s="21">
        <v>46806</v>
      </c>
      <c r="H123" s="21">
        <v>41476</v>
      </c>
      <c r="I123" s="21">
        <v>16558</v>
      </c>
      <c r="J123" s="21">
        <v>40942</v>
      </c>
      <c r="K123" s="21">
        <v>45476</v>
      </c>
      <c r="L123" s="21">
        <v>35611</v>
      </c>
      <c r="M123" s="21">
        <v>37998</v>
      </c>
      <c r="N123" s="21">
        <v>38727</v>
      </c>
      <c r="O123" s="37">
        <f t="shared" si="2"/>
        <v>38058</v>
      </c>
    </row>
    <row r="124" spans="2:15" x14ac:dyDescent="0.2">
      <c r="B124" s="563" t="s">
        <v>777</v>
      </c>
      <c r="C124" s="21">
        <v>10271</v>
      </c>
      <c r="D124" s="21">
        <v>11128</v>
      </c>
      <c r="E124" s="21">
        <v>9748</v>
      </c>
      <c r="F124" s="21">
        <v>10985</v>
      </c>
      <c r="G124" s="21">
        <v>10575</v>
      </c>
      <c r="H124" s="21">
        <v>10694</v>
      </c>
      <c r="I124" s="21">
        <v>2977</v>
      </c>
      <c r="J124" s="21">
        <v>10194</v>
      </c>
      <c r="K124" s="21">
        <v>8867</v>
      </c>
      <c r="L124" s="21">
        <v>9205</v>
      </c>
      <c r="M124" s="21">
        <v>10736</v>
      </c>
      <c r="N124" s="21">
        <v>11391</v>
      </c>
      <c r="O124" s="37">
        <f t="shared" si="2"/>
        <v>9730.9166666666661</v>
      </c>
    </row>
    <row r="125" spans="2:15" x14ac:dyDescent="0.2">
      <c r="B125" s="563" t="s">
        <v>778</v>
      </c>
      <c r="C125" s="21">
        <v>641</v>
      </c>
      <c r="D125" s="21">
        <v>660</v>
      </c>
      <c r="E125" s="21">
        <v>634</v>
      </c>
      <c r="F125" s="21">
        <v>742</v>
      </c>
      <c r="G125" s="21">
        <v>967</v>
      </c>
      <c r="H125" s="21">
        <v>787</v>
      </c>
      <c r="I125" s="21">
        <v>270</v>
      </c>
      <c r="J125" s="21">
        <v>39</v>
      </c>
      <c r="K125" s="21">
        <v>1549</v>
      </c>
      <c r="L125" s="21">
        <v>732</v>
      </c>
      <c r="M125" s="21">
        <v>895</v>
      </c>
      <c r="N125" s="21">
        <v>762</v>
      </c>
      <c r="O125" s="37">
        <f t="shared" si="2"/>
        <v>723.16666666666663</v>
      </c>
    </row>
    <row r="126" spans="2:15" x14ac:dyDescent="0.2">
      <c r="B126" s="562" t="s">
        <v>779</v>
      </c>
      <c r="C126" s="21">
        <v>725</v>
      </c>
      <c r="D126" s="21">
        <v>649</v>
      </c>
      <c r="E126" s="21">
        <v>711</v>
      </c>
      <c r="F126" s="21">
        <v>1106</v>
      </c>
      <c r="G126" s="21">
        <v>1142</v>
      </c>
      <c r="H126" s="21">
        <v>812</v>
      </c>
      <c r="I126" s="21">
        <v>271</v>
      </c>
      <c r="J126" s="21">
        <v>1044</v>
      </c>
      <c r="K126" s="21">
        <v>667</v>
      </c>
      <c r="L126" s="21">
        <v>582</v>
      </c>
      <c r="M126" s="21">
        <v>919</v>
      </c>
      <c r="N126" s="21">
        <v>779</v>
      </c>
      <c r="O126" s="37">
        <f t="shared" si="2"/>
        <v>783.91666666666663</v>
      </c>
    </row>
    <row r="127" spans="2:15" x14ac:dyDescent="0.2">
      <c r="B127" s="566" t="s">
        <v>805</v>
      </c>
      <c r="C127" s="25">
        <v>49</v>
      </c>
      <c r="D127" s="25">
        <v>49</v>
      </c>
      <c r="E127" s="25">
        <v>49</v>
      </c>
      <c r="F127" s="25">
        <v>49</v>
      </c>
      <c r="G127" s="25">
        <v>64</v>
      </c>
      <c r="H127" s="25">
        <v>50</v>
      </c>
      <c r="I127" s="25">
        <v>17</v>
      </c>
      <c r="J127" s="25">
        <v>181</v>
      </c>
      <c r="K127" s="25">
        <v>139</v>
      </c>
      <c r="L127" s="25">
        <v>97</v>
      </c>
      <c r="M127" s="25">
        <v>118</v>
      </c>
      <c r="N127" s="25">
        <v>94</v>
      </c>
      <c r="O127" s="35">
        <f t="shared" si="2"/>
        <v>79.666666666666671</v>
      </c>
    </row>
    <row r="128" spans="2:15" x14ac:dyDescent="0.2">
      <c r="B128" s="564" t="s">
        <v>780</v>
      </c>
      <c r="C128" s="35">
        <f t="shared" ref="C128:N128" si="7">SUM(C110:C127)</f>
        <v>338238</v>
      </c>
      <c r="D128" s="35">
        <f t="shared" si="7"/>
        <v>337641</v>
      </c>
      <c r="E128" s="35">
        <f t="shared" si="7"/>
        <v>326771</v>
      </c>
      <c r="F128" s="35">
        <f t="shared" si="7"/>
        <v>370578</v>
      </c>
      <c r="G128" s="35">
        <f t="shared" si="7"/>
        <v>396881</v>
      </c>
      <c r="H128" s="35">
        <f t="shared" si="7"/>
        <v>368001</v>
      </c>
      <c r="I128" s="35">
        <f t="shared" si="7"/>
        <v>188775</v>
      </c>
      <c r="J128" s="35">
        <f t="shared" si="7"/>
        <v>331123</v>
      </c>
      <c r="K128" s="35">
        <f t="shared" si="7"/>
        <v>408901</v>
      </c>
      <c r="L128" s="35">
        <f t="shared" si="7"/>
        <v>333775</v>
      </c>
      <c r="M128" s="35">
        <f t="shared" si="7"/>
        <v>358049</v>
      </c>
      <c r="N128" s="35">
        <f t="shared" si="7"/>
        <v>367997</v>
      </c>
      <c r="O128" s="35">
        <f t="shared" si="2"/>
        <v>343894.16666666669</v>
      </c>
    </row>
    <row r="129" spans="2:15" ht="13.5" thickBot="1" x14ac:dyDescent="0.25">
      <c r="B129" s="569" t="s">
        <v>40</v>
      </c>
      <c r="C129" s="39">
        <f>C128+C109+C102+C97+C94+C15+C13+C7+C14+C16</f>
        <v>6397343</v>
      </c>
      <c r="D129" s="39">
        <f t="shared" ref="D129:O129" si="8">D128+D109+D102+D97+D94+D15+D13+D7+D14+D16</f>
        <v>5484959</v>
      </c>
      <c r="E129" s="39">
        <f t="shared" si="8"/>
        <v>6142549</v>
      </c>
      <c r="F129" s="39">
        <f t="shared" si="8"/>
        <v>6010757</v>
      </c>
      <c r="G129" s="39">
        <f t="shared" si="8"/>
        <v>6456764</v>
      </c>
      <c r="H129" s="39">
        <f t="shared" si="8"/>
        <v>6390784</v>
      </c>
      <c r="I129" s="39">
        <f t="shared" si="8"/>
        <v>6258965</v>
      </c>
      <c r="J129" s="39">
        <f t="shared" si="8"/>
        <v>4453089</v>
      </c>
      <c r="K129" s="39">
        <f t="shared" si="8"/>
        <v>4380388</v>
      </c>
      <c r="L129" s="39">
        <f t="shared" si="8"/>
        <v>6291043</v>
      </c>
      <c r="M129" s="39">
        <f t="shared" si="8"/>
        <v>5769112</v>
      </c>
      <c r="N129" s="570">
        <f t="shared" si="8"/>
        <v>5754456</v>
      </c>
      <c r="O129" s="570">
        <f t="shared" si="8"/>
        <v>5828567.4999999991</v>
      </c>
    </row>
    <row r="130" spans="2:15" ht="13.5" thickTop="1" x14ac:dyDescent="0.2"/>
    <row r="132" spans="2:15" x14ac:dyDescent="0.2">
      <c r="N132" s="571"/>
    </row>
    <row r="139" spans="2:15" x14ac:dyDescent="0.2">
      <c r="O139" s="551"/>
    </row>
    <row r="140" spans="2:15" x14ac:dyDescent="0.2">
      <c r="O140" s="551"/>
    </row>
    <row r="142" spans="2:15" x14ac:dyDescent="0.2">
      <c r="O142" s="572"/>
    </row>
  </sheetData>
  <hyperlinks>
    <hyperlink ref="B1" location="INDICE!C3" display="Volver al Indice"/>
  </hyperlinks>
  <printOptions horizontalCentered="1"/>
  <pageMargins left="0.19685039370078741" right="0.19685039370078741" top="0.78740157480314965" bottom="0.19685039370078741" header="0" footer="0"/>
  <pageSetup scale="68" fitToHeight="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5"/>
  <sheetViews>
    <sheetView topLeftCell="A16" zoomScale="80" zoomScaleNormal="80" workbookViewId="0">
      <selection activeCell="B36" sqref="B36"/>
    </sheetView>
  </sheetViews>
  <sheetFormatPr baseColWidth="10" defaultColWidth="4.5703125" defaultRowHeight="12.75" x14ac:dyDescent="0.2"/>
  <cols>
    <col min="1" max="1" width="4.5703125" style="102" customWidth="1"/>
    <col min="2" max="2" width="29.85546875" style="102" bestFit="1" customWidth="1"/>
    <col min="3" max="3" width="13.85546875" style="102" bestFit="1" customWidth="1"/>
    <col min="4" max="4" width="17.28515625" style="102" customWidth="1"/>
    <col min="5" max="5" width="13.42578125" style="102" customWidth="1"/>
    <col min="6" max="6" width="13.85546875" style="102" bestFit="1" customWidth="1"/>
    <col min="7" max="7" width="15.42578125" style="102" customWidth="1"/>
    <col min="8" max="8" width="12.28515625" style="102" customWidth="1"/>
    <col min="9" max="9" width="11.5703125" style="102" customWidth="1"/>
    <col min="10" max="10" width="11.28515625" style="102" bestFit="1" customWidth="1"/>
    <col min="11" max="11" width="14.140625" style="102" bestFit="1" customWidth="1"/>
    <col min="12" max="12" width="11.5703125" style="102" customWidth="1"/>
    <col min="13" max="13" width="13.85546875" style="102" bestFit="1" customWidth="1"/>
    <col min="14" max="14" width="11.28515625" style="102" bestFit="1" customWidth="1"/>
    <col min="15" max="15" width="11.42578125" style="102" bestFit="1" customWidth="1"/>
    <col min="16" max="16384" width="4.5703125" style="102"/>
  </cols>
  <sheetData>
    <row r="2" spans="2:15" ht="15.75" x14ac:dyDescent="0.2">
      <c r="B2" s="693" t="s">
        <v>88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</row>
    <row r="3" spans="2:15" ht="15.75" x14ac:dyDescent="0.2">
      <c r="B3" s="694">
        <v>2013</v>
      </c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</row>
    <row r="4" spans="2:15" ht="13.5" thickBot="1" x14ac:dyDescent="0.25">
      <c r="B4" s="103" t="s">
        <v>9</v>
      </c>
      <c r="C4" s="104"/>
      <c r="D4" s="104"/>
      <c r="E4" s="104"/>
      <c r="F4" s="104"/>
      <c r="G4" s="104"/>
      <c r="H4" s="104"/>
      <c r="I4" s="104"/>
    </row>
    <row r="5" spans="2:15" ht="16.5" thickTop="1" thickBot="1" x14ac:dyDescent="0.25">
      <c r="B5" s="11" t="s">
        <v>781</v>
      </c>
      <c r="C5" s="105" t="s">
        <v>0</v>
      </c>
      <c r="D5" s="105" t="s">
        <v>1</v>
      </c>
      <c r="E5" s="105" t="s">
        <v>2</v>
      </c>
      <c r="F5" s="105" t="s">
        <v>3</v>
      </c>
      <c r="G5" s="105" t="s">
        <v>4</v>
      </c>
      <c r="H5" s="105" t="s">
        <v>10</v>
      </c>
      <c r="I5" s="105" t="s">
        <v>5</v>
      </c>
      <c r="J5" s="105" t="s">
        <v>6</v>
      </c>
      <c r="K5" s="105" t="s">
        <v>7</v>
      </c>
      <c r="L5" s="105" t="s">
        <v>8</v>
      </c>
      <c r="M5" s="105" t="s">
        <v>11</v>
      </c>
      <c r="N5" s="105" t="s">
        <v>12</v>
      </c>
      <c r="O5" s="106" t="s">
        <v>13</v>
      </c>
    </row>
    <row r="6" spans="2:15" ht="15.75" thickTop="1" x14ac:dyDescent="0.2">
      <c r="B6" s="107" t="s">
        <v>782</v>
      </c>
      <c r="C6" s="108">
        <v>1282457</v>
      </c>
      <c r="D6" s="108">
        <v>1299583</v>
      </c>
      <c r="E6" s="108">
        <v>1305289</v>
      </c>
      <c r="F6" s="108">
        <v>1299177</v>
      </c>
      <c r="G6" s="108">
        <v>1310889</v>
      </c>
      <c r="H6" s="108">
        <v>1319803</v>
      </c>
      <c r="I6" s="108">
        <v>1319440</v>
      </c>
      <c r="J6" s="108">
        <v>1318201</v>
      </c>
      <c r="K6" s="108">
        <v>1317959</v>
      </c>
      <c r="L6" s="108">
        <v>1319260</v>
      </c>
      <c r="M6" s="108">
        <v>1315089</v>
      </c>
      <c r="N6" s="108">
        <v>1306843</v>
      </c>
      <c r="O6" s="109">
        <f>AVERAGE(C6:N6)</f>
        <v>1309499.1666666667</v>
      </c>
    </row>
    <row r="7" spans="2:15" ht="15" x14ac:dyDescent="0.2">
      <c r="B7" s="107" t="s">
        <v>89</v>
      </c>
      <c r="C7" s="108">
        <v>4887</v>
      </c>
      <c r="D7" s="108">
        <v>4580</v>
      </c>
      <c r="E7" s="108">
        <v>4626</v>
      </c>
      <c r="F7" s="108">
        <v>4189</v>
      </c>
      <c r="G7" s="108">
        <v>4393</v>
      </c>
      <c r="H7" s="108">
        <v>5773</v>
      </c>
      <c r="I7" s="108">
        <v>4366</v>
      </c>
      <c r="J7" s="108">
        <v>4287</v>
      </c>
      <c r="K7" s="108">
        <v>3717</v>
      </c>
      <c r="L7" s="108">
        <v>4435</v>
      </c>
      <c r="M7" s="108">
        <v>4274</v>
      </c>
      <c r="N7" s="108">
        <v>3892</v>
      </c>
      <c r="O7" s="109">
        <f t="shared" ref="O7:O13" si="0">AVERAGE(C7:N7)</f>
        <v>4451.583333333333</v>
      </c>
    </row>
    <row r="8" spans="2:15" ht="15" x14ac:dyDescent="0.2">
      <c r="B8" s="107" t="s">
        <v>783</v>
      </c>
      <c r="C8" s="108">
        <v>685575</v>
      </c>
      <c r="D8" s="108">
        <v>694497</v>
      </c>
      <c r="E8" s="108">
        <v>699761</v>
      </c>
      <c r="F8" s="108">
        <v>696841</v>
      </c>
      <c r="G8" s="108">
        <v>703206</v>
      </c>
      <c r="H8" s="108">
        <v>707267</v>
      </c>
      <c r="I8" s="108">
        <v>706269</v>
      </c>
      <c r="J8" s="108">
        <v>705490</v>
      </c>
      <c r="K8" s="108">
        <v>705700</v>
      </c>
      <c r="L8" s="108">
        <v>704712</v>
      </c>
      <c r="M8" s="108">
        <v>697832</v>
      </c>
      <c r="N8" s="108">
        <v>697328</v>
      </c>
      <c r="O8" s="109">
        <f t="shared" si="0"/>
        <v>700373.16666666663</v>
      </c>
    </row>
    <row r="9" spans="2:15" ht="15" x14ac:dyDescent="0.2">
      <c r="B9" s="107" t="s">
        <v>127</v>
      </c>
      <c r="C9" s="108">
        <v>3051</v>
      </c>
      <c r="D9" s="108">
        <v>3102</v>
      </c>
      <c r="E9" s="108">
        <v>3070</v>
      </c>
      <c r="F9" s="108">
        <v>3129</v>
      </c>
      <c r="G9" s="108">
        <v>3135</v>
      </c>
      <c r="H9" s="108">
        <v>3136</v>
      </c>
      <c r="I9" s="108">
        <v>3144</v>
      </c>
      <c r="J9" s="108">
        <v>3152</v>
      </c>
      <c r="K9" s="108">
        <v>3162</v>
      </c>
      <c r="L9" s="108">
        <v>3131</v>
      </c>
      <c r="M9" s="108">
        <v>3104</v>
      </c>
      <c r="N9" s="108">
        <v>3076</v>
      </c>
      <c r="O9" s="109">
        <f t="shared" si="0"/>
        <v>3116</v>
      </c>
    </row>
    <row r="10" spans="2:15" ht="15" x14ac:dyDescent="0.2">
      <c r="B10" s="110" t="s">
        <v>784</v>
      </c>
      <c r="C10" s="111">
        <v>859</v>
      </c>
      <c r="D10" s="111">
        <v>868</v>
      </c>
      <c r="E10" s="111">
        <v>932</v>
      </c>
      <c r="F10" s="111">
        <v>904</v>
      </c>
      <c r="G10" s="111">
        <v>1011</v>
      </c>
      <c r="H10" s="111">
        <v>1007</v>
      </c>
      <c r="I10" s="111">
        <v>1016</v>
      </c>
      <c r="J10" s="111">
        <v>1022</v>
      </c>
      <c r="K10" s="111">
        <v>1042</v>
      </c>
      <c r="L10" s="111">
        <v>1046</v>
      </c>
      <c r="M10" s="111">
        <v>1046</v>
      </c>
      <c r="N10" s="111">
        <v>1053</v>
      </c>
      <c r="O10" s="112">
        <f t="shared" si="0"/>
        <v>983.83333333333337</v>
      </c>
    </row>
    <row r="11" spans="2:15" ht="15" x14ac:dyDescent="0.2">
      <c r="B11" s="113" t="s">
        <v>90</v>
      </c>
      <c r="C11" s="114">
        <f t="shared" ref="C11:N11" si="1">SUM(C6:C10)</f>
        <v>1976829</v>
      </c>
      <c r="D11" s="114">
        <f t="shared" si="1"/>
        <v>2002630</v>
      </c>
      <c r="E11" s="114">
        <f t="shared" si="1"/>
        <v>2013678</v>
      </c>
      <c r="F11" s="114">
        <f t="shared" si="1"/>
        <v>2004240</v>
      </c>
      <c r="G11" s="114">
        <f t="shared" si="1"/>
        <v>2022634</v>
      </c>
      <c r="H11" s="114">
        <f t="shared" si="1"/>
        <v>2036986</v>
      </c>
      <c r="I11" s="114">
        <f t="shared" si="1"/>
        <v>2034235</v>
      </c>
      <c r="J11" s="114">
        <f t="shared" si="1"/>
        <v>2032152</v>
      </c>
      <c r="K11" s="114">
        <f t="shared" si="1"/>
        <v>2031580</v>
      </c>
      <c r="L11" s="114">
        <f t="shared" si="1"/>
        <v>2032584</v>
      </c>
      <c r="M11" s="114">
        <f>SUM(M6:M10)</f>
        <v>2021345</v>
      </c>
      <c r="N11" s="114">
        <f t="shared" si="1"/>
        <v>2012192</v>
      </c>
      <c r="O11" s="115">
        <f>SUM(O6:O10)</f>
        <v>2018423.7499999998</v>
      </c>
    </row>
    <row r="12" spans="2:15" ht="15" x14ac:dyDescent="0.2">
      <c r="B12" s="116" t="s">
        <v>91</v>
      </c>
      <c r="C12" s="114">
        <v>817985</v>
      </c>
      <c r="D12" s="114">
        <v>823176</v>
      </c>
      <c r="E12" s="114">
        <v>822022</v>
      </c>
      <c r="F12" s="114">
        <v>818006</v>
      </c>
      <c r="G12" s="114">
        <v>823691</v>
      </c>
      <c r="H12" s="114">
        <v>829508</v>
      </c>
      <c r="I12" s="114">
        <v>827530</v>
      </c>
      <c r="J12" s="114">
        <v>826244</v>
      </c>
      <c r="K12" s="114">
        <v>824702</v>
      </c>
      <c r="L12" s="114">
        <v>825496</v>
      </c>
      <c r="M12" s="114">
        <v>823036</v>
      </c>
      <c r="N12" s="114">
        <v>818138</v>
      </c>
      <c r="O12" s="115">
        <f t="shared" si="0"/>
        <v>823294.5</v>
      </c>
    </row>
    <row r="13" spans="2:15" ht="15.75" thickBot="1" x14ac:dyDescent="0.25">
      <c r="B13" s="117" t="s">
        <v>92</v>
      </c>
      <c r="C13" s="118">
        <v>15338842.816</v>
      </c>
      <c r="D13" s="118">
        <v>15539110.399999902</v>
      </c>
      <c r="E13" s="118">
        <v>15624913.920000099</v>
      </c>
      <c r="F13" s="118">
        <v>15552066.111999929</v>
      </c>
      <c r="G13" s="118">
        <v>15695384.320000112</v>
      </c>
      <c r="H13" s="118">
        <v>15806502.975999949</v>
      </c>
      <c r="I13" s="118">
        <v>15785330.87999993</v>
      </c>
      <c r="J13" s="118">
        <v>15769308.54400003</v>
      </c>
      <c r="K13" s="118">
        <v>15765111.295999968</v>
      </c>
      <c r="L13" s="118">
        <v>17161748.186000042</v>
      </c>
      <c r="M13" s="118">
        <v>17066820.870000102</v>
      </c>
      <c r="N13" s="118">
        <v>16989521</v>
      </c>
      <c r="O13" s="119">
        <f t="shared" si="0"/>
        <v>16007888.443333341</v>
      </c>
    </row>
    <row r="14" spans="2:15" ht="13.5" thickTop="1" x14ac:dyDescent="0.2">
      <c r="B14" s="103" t="s">
        <v>9</v>
      </c>
      <c r="N14" s="120"/>
    </row>
    <row r="15" spans="2:15" ht="15.75" x14ac:dyDescent="0.2">
      <c r="B15" s="693" t="s">
        <v>113</v>
      </c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</row>
    <row r="16" spans="2:15" ht="15.75" x14ac:dyDescent="0.2">
      <c r="B16" s="693" t="s">
        <v>268</v>
      </c>
      <c r="C16" s="693"/>
      <c r="D16" s="693"/>
      <c r="E16" s="693"/>
      <c r="F16" s="693"/>
      <c r="G16" s="693"/>
      <c r="H16" s="693"/>
      <c r="I16" s="693"/>
      <c r="J16" s="693"/>
      <c r="K16" s="693"/>
      <c r="L16" s="693"/>
      <c r="M16" s="693"/>
      <c r="N16" s="693"/>
      <c r="O16" s="693"/>
    </row>
    <row r="17" spans="2:15" ht="13.5" thickBot="1" x14ac:dyDescent="0.25"/>
    <row r="18" spans="2:15" ht="16.5" thickTop="1" thickBot="1" x14ac:dyDescent="0.25">
      <c r="B18" s="11" t="s">
        <v>785</v>
      </c>
      <c r="C18" s="11" t="s">
        <v>0</v>
      </c>
      <c r="D18" s="11" t="s">
        <v>1</v>
      </c>
      <c r="E18" s="11" t="s">
        <v>2</v>
      </c>
      <c r="F18" s="11" t="s">
        <v>3</v>
      </c>
      <c r="G18" s="11" t="s">
        <v>4</v>
      </c>
      <c r="H18" s="11" t="s">
        <v>10</v>
      </c>
      <c r="I18" s="11" t="s">
        <v>5</v>
      </c>
      <c r="J18" s="11" t="s">
        <v>6</v>
      </c>
      <c r="K18" s="11" t="s">
        <v>7</v>
      </c>
      <c r="L18" s="11" t="s">
        <v>8</v>
      </c>
      <c r="M18" s="11" t="s">
        <v>11</v>
      </c>
      <c r="N18" s="11" t="s">
        <v>12</v>
      </c>
      <c r="O18" s="106" t="s">
        <v>40</v>
      </c>
    </row>
    <row r="19" spans="2:15" ht="13.5" thickTop="1" x14ac:dyDescent="0.2">
      <c r="B19" s="121" t="s">
        <v>786</v>
      </c>
      <c r="C19" s="122">
        <v>24350</v>
      </c>
      <c r="D19" s="122">
        <v>24680</v>
      </c>
      <c r="E19" s="122">
        <v>24866</v>
      </c>
      <c r="F19" s="122">
        <v>24759</v>
      </c>
      <c r="G19" s="122">
        <v>25018</v>
      </c>
      <c r="H19" s="122">
        <v>25182</v>
      </c>
      <c r="I19" s="123">
        <v>25239</v>
      </c>
      <c r="J19" s="122">
        <v>25199</v>
      </c>
      <c r="K19" s="122">
        <v>25231</v>
      </c>
      <c r="L19" s="122">
        <v>25353</v>
      </c>
      <c r="M19" s="122">
        <v>25264</v>
      </c>
      <c r="N19" s="122">
        <v>25147</v>
      </c>
      <c r="O19" s="124">
        <f t="shared" ref="O19:O33" si="2">AVERAGE(C19:N19)</f>
        <v>25024</v>
      </c>
    </row>
    <row r="20" spans="2:15" x14ac:dyDescent="0.2">
      <c r="B20" s="125" t="s">
        <v>787</v>
      </c>
      <c r="C20" s="126">
        <v>36291</v>
      </c>
      <c r="D20" s="126">
        <v>36657</v>
      </c>
      <c r="E20" s="126">
        <v>36632</v>
      </c>
      <c r="F20" s="126">
        <v>36253</v>
      </c>
      <c r="G20" s="126">
        <v>36298</v>
      </c>
      <c r="H20" s="126">
        <v>36593</v>
      </c>
      <c r="I20" s="127">
        <v>36521</v>
      </c>
      <c r="J20" s="126">
        <v>36459</v>
      </c>
      <c r="K20" s="126">
        <v>36355</v>
      </c>
      <c r="L20" s="126">
        <v>36146</v>
      </c>
      <c r="M20" s="126">
        <v>35890</v>
      </c>
      <c r="N20" s="126">
        <v>35599</v>
      </c>
      <c r="O20" s="128">
        <f t="shared" si="2"/>
        <v>36307.833333333336</v>
      </c>
    </row>
    <row r="21" spans="2:15" x14ac:dyDescent="0.2">
      <c r="B21" s="125" t="s">
        <v>284</v>
      </c>
      <c r="C21" s="126">
        <v>23776</v>
      </c>
      <c r="D21" s="126">
        <v>24005</v>
      </c>
      <c r="E21" s="126">
        <v>23856</v>
      </c>
      <c r="F21" s="126">
        <v>23401</v>
      </c>
      <c r="G21" s="126">
        <v>23082</v>
      </c>
      <c r="H21" s="126">
        <v>23077</v>
      </c>
      <c r="I21" s="127">
        <v>22957</v>
      </c>
      <c r="J21" s="126">
        <v>22604</v>
      </c>
      <c r="K21" s="126">
        <v>22399</v>
      </c>
      <c r="L21" s="126">
        <v>22149</v>
      </c>
      <c r="M21" s="126">
        <v>21915</v>
      </c>
      <c r="N21" s="126">
        <v>21432</v>
      </c>
      <c r="O21" s="128">
        <f t="shared" si="2"/>
        <v>22887.75</v>
      </c>
    </row>
    <row r="22" spans="2:15" x14ac:dyDescent="0.2">
      <c r="B22" s="125" t="s">
        <v>788</v>
      </c>
      <c r="C22" s="126">
        <v>33112</v>
      </c>
      <c r="D22" s="126">
        <v>33538</v>
      </c>
      <c r="E22" s="126">
        <v>33534</v>
      </c>
      <c r="F22" s="126">
        <v>33265</v>
      </c>
      <c r="G22" s="126">
        <v>33500</v>
      </c>
      <c r="H22" s="126">
        <v>33857</v>
      </c>
      <c r="I22" s="127">
        <v>33898</v>
      </c>
      <c r="J22" s="126">
        <v>33928</v>
      </c>
      <c r="K22" s="126">
        <v>33842</v>
      </c>
      <c r="L22" s="126">
        <v>33719</v>
      </c>
      <c r="M22" s="126">
        <v>33513</v>
      </c>
      <c r="N22" s="126">
        <v>33364</v>
      </c>
      <c r="O22" s="128">
        <f t="shared" si="2"/>
        <v>33589.166666666664</v>
      </c>
    </row>
    <row r="23" spans="2:15" x14ac:dyDescent="0.2">
      <c r="B23" s="125" t="s">
        <v>305</v>
      </c>
      <c r="C23" s="126">
        <v>92084</v>
      </c>
      <c r="D23" s="126">
        <v>92968</v>
      </c>
      <c r="E23" s="126">
        <v>93108</v>
      </c>
      <c r="F23" s="126">
        <v>92469</v>
      </c>
      <c r="G23" s="126">
        <v>92825</v>
      </c>
      <c r="H23" s="126">
        <v>93646</v>
      </c>
      <c r="I23" s="127">
        <v>93429</v>
      </c>
      <c r="J23" s="126">
        <v>93169</v>
      </c>
      <c r="K23" s="126">
        <v>93044</v>
      </c>
      <c r="L23" s="126">
        <v>93206</v>
      </c>
      <c r="M23" s="126">
        <v>92645</v>
      </c>
      <c r="N23" s="126">
        <v>92240</v>
      </c>
      <c r="O23" s="128">
        <f t="shared" si="2"/>
        <v>92902.75</v>
      </c>
    </row>
    <row r="24" spans="2:15" x14ac:dyDescent="0.2">
      <c r="B24" s="125" t="s">
        <v>351</v>
      </c>
      <c r="C24" s="126">
        <v>188553</v>
      </c>
      <c r="D24" s="126">
        <v>190621</v>
      </c>
      <c r="E24" s="126">
        <v>191039</v>
      </c>
      <c r="F24" s="126">
        <v>190042</v>
      </c>
      <c r="G24" s="126">
        <v>192214</v>
      </c>
      <c r="H24" s="126">
        <v>193565</v>
      </c>
      <c r="I24" s="127">
        <v>193101</v>
      </c>
      <c r="J24" s="126">
        <v>192892</v>
      </c>
      <c r="K24" s="126">
        <v>192226</v>
      </c>
      <c r="L24" s="126">
        <v>191914</v>
      </c>
      <c r="M24" s="126">
        <v>190542</v>
      </c>
      <c r="N24" s="126">
        <v>188949</v>
      </c>
      <c r="O24" s="128">
        <f t="shared" si="2"/>
        <v>191304.83333333334</v>
      </c>
    </row>
    <row r="25" spans="2:15" x14ac:dyDescent="0.2">
      <c r="B25" s="125" t="s">
        <v>789</v>
      </c>
      <c r="C25" s="126">
        <v>104023</v>
      </c>
      <c r="D25" s="126">
        <v>105359</v>
      </c>
      <c r="E25" s="126">
        <v>105697</v>
      </c>
      <c r="F25" s="126">
        <v>105324</v>
      </c>
      <c r="G25" s="126">
        <v>106361</v>
      </c>
      <c r="H25" s="126">
        <v>107270</v>
      </c>
      <c r="I25" s="127">
        <v>107120</v>
      </c>
      <c r="J25" s="127">
        <v>107139</v>
      </c>
      <c r="K25" s="126">
        <v>107197</v>
      </c>
      <c r="L25" s="126">
        <v>107328</v>
      </c>
      <c r="M25" s="126">
        <v>106862</v>
      </c>
      <c r="N25" s="126">
        <v>106281</v>
      </c>
      <c r="O25" s="128">
        <f t="shared" si="2"/>
        <v>106330.08333333333</v>
      </c>
    </row>
    <row r="26" spans="2:15" x14ac:dyDescent="0.2">
      <c r="B26" s="125" t="s">
        <v>399</v>
      </c>
      <c r="C26" s="126">
        <v>170578</v>
      </c>
      <c r="D26" s="126">
        <v>172637</v>
      </c>
      <c r="E26" s="126">
        <v>173876</v>
      </c>
      <c r="F26" s="126">
        <v>173503</v>
      </c>
      <c r="G26" s="126">
        <v>176179</v>
      </c>
      <c r="H26" s="126">
        <v>177140</v>
      </c>
      <c r="I26" s="127">
        <v>176875</v>
      </c>
      <c r="J26" s="126">
        <v>176512</v>
      </c>
      <c r="K26" s="126">
        <v>176191</v>
      </c>
      <c r="L26" s="126">
        <v>176237</v>
      </c>
      <c r="M26" s="126">
        <v>175627</v>
      </c>
      <c r="N26" s="126">
        <v>175108</v>
      </c>
      <c r="O26" s="128">
        <f t="shared" si="2"/>
        <v>175038.58333333334</v>
      </c>
    </row>
    <row r="27" spans="2:15" x14ac:dyDescent="0.2">
      <c r="B27" s="125" t="s">
        <v>790</v>
      </c>
      <c r="C27" s="126">
        <v>305496</v>
      </c>
      <c r="D27" s="126">
        <v>309613</v>
      </c>
      <c r="E27" s="126">
        <v>313473</v>
      </c>
      <c r="F27" s="126">
        <v>312569</v>
      </c>
      <c r="G27" s="126">
        <v>316864</v>
      </c>
      <c r="H27" s="126">
        <v>319031</v>
      </c>
      <c r="I27" s="127">
        <v>318893</v>
      </c>
      <c r="J27" s="126">
        <v>319013</v>
      </c>
      <c r="K27" s="126">
        <v>318464</v>
      </c>
      <c r="L27" s="126">
        <v>319216</v>
      </c>
      <c r="M27" s="126">
        <v>317747</v>
      </c>
      <c r="N27" s="126">
        <v>317165</v>
      </c>
      <c r="O27" s="128">
        <f t="shared" si="2"/>
        <v>315628.66666666669</v>
      </c>
    </row>
    <row r="28" spans="2:15" x14ac:dyDescent="0.2">
      <c r="B28" s="125" t="s">
        <v>791</v>
      </c>
      <c r="C28" s="126">
        <v>191686</v>
      </c>
      <c r="D28" s="126">
        <v>194296</v>
      </c>
      <c r="E28" s="126">
        <v>197005</v>
      </c>
      <c r="F28" s="126">
        <v>196873</v>
      </c>
      <c r="G28" s="126">
        <v>198823</v>
      </c>
      <c r="H28" s="126">
        <v>200287</v>
      </c>
      <c r="I28" s="127">
        <v>200429</v>
      </c>
      <c r="J28" s="126">
        <v>200701</v>
      </c>
      <c r="K28" s="126">
        <v>200713</v>
      </c>
      <c r="L28" s="126">
        <v>201403</v>
      </c>
      <c r="M28" s="126">
        <v>200094</v>
      </c>
      <c r="N28" s="126">
        <v>199085</v>
      </c>
      <c r="O28" s="128">
        <f t="shared" si="2"/>
        <v>198449.58333333334</v>
      </c>
    </row>
    <row r="29" spans="2:15" x14ac:dyDescent="0.2">
      <c r="B29" s="125" t="s">
        <v>792</v>
      </c>
      <c r="C29" s="126">
        <v>70540</v>
      </c>
      <c r="D29" s="126">
        <v>71596</v>
      </c>
      <c r="E29" s="126">
        <v>72298</v>
      </c>
      <c r="F29" s="126">
        <v>71966</v>
      </c>
      <c r="G29" s="126">
        <v>72396</v>
      </c>
      <c r="H29" s="126">
        <v>72962</v>
      </c>
      <c r="I29" s="127">
        <v>73308</v>
      </c>
      <c r="J29" s="126">
        <v>73211</v>
      </c>
      <c r="K29" s="126">
        <v>73258</v>
      </c>
      <c r="L29" s="126">
        <v>73355</v>
      </c>
      <c r="M29" s="126">
        <v>72954</v>
      </c>
      <c r="N29" s="126">
        <v>72582</v>
      </c>
      <c r="O29" s="128">
        <f t="shared" si="2"/>
        <v>72535.5</v>
      </c>
    </row>
    <row r="30" spans="2:15" x14ac:dyDescent="0.2">
      <c r="B30" s="125" t="s">
        <v>509</v>
      </c>
      <c r="C30" s="126">
        <v>141117</v>
      </c>
      <c r="D30" s="126">
        <v>143200</v>
      </c>
      <c r="E30" s="126">
        <v>144337</v>
      </c>
      <c r="F30" s="126">
        <v>143776</v>
      </c>
      <c r="G30" s="126">
        <v>143874</v>
      </c>
      <c r="H30" s="126">
        <v>144246</v>
      </c>
      <c r="I30" s="127">
        <v>144380</v>
      </c>
      <c r="J30" s="126">
        <v>143972</v>
      </c>
      <c r="K30" s="126">
        <v>144185</v>
      </c>
      <c r="L30" s="126">
        <v>144242</v>
      </c>
      <c r="M30" s="126">
        <v>143416</v>
      </c>
      <c r="N30" s="126">
        <v>142738</v>
      </c>
      <c r="O30" s="128">
        <f t="shared" si="2"/>
        <v>143623.58333333334</v>
      </c>
    </row>
    <row r="31" spans="2:15" x14ac:dyDescent="0.2">
      <c r="B31" s="125" t="s">
        <v>793</v>
      </c>
      <c r="C31" s="126">
        <v>17220</v>
      </c>
      <c r="D31" s="126">
        <v>17496</v>
      </c>
      <c r="E31" s="126">
        <v>17621</v>
      </c>
      <c r="F31" s="126">
        <v>17621</v>
      </c>
      <c r="G31" s="126">
        <v>17787</v>
      </c>
      <c r="H31" s="126">
        <v>18043</v>
      </c>
      <c r="I31" s="127">
        <v>18133</v>
      </c>
      <c r="J31" s="126">
        <v>18172</v>
      </c>
      <c r="K31" s="126">
        <v>18223</v>
      </c>
      <c r="L31" s="126">
        <v>18256</v>
      </c>
      <c r="M31" s="126">
        <v>18255</v>
      </c>
      <c r="N31" s="126">
        <v>18238</v>
      </c>
      <c r="O31" s="128">
        <f t="shared" si="2"/>
        <v>17922.083333333332</v>
      </c>
    </row>
    <row r="32" spans="2:15" x14ac:dyDescent="0.2">
      <c r="B32" s="125" t="s">
        <v>794</v>
      </c>
      <c r="C32" s="126">
        <v>10529</v>
      </c>
      <c r="D32" s="126">
        <v>10713</v>
      </c>
      <c r="E32" s="126">
        <v>10840</v>
      </c>
      <c r="F32" s="126">
        <v>10846</v>
      </c>
      <c r="G32" s="126">
        <v>10857</v>
      </c>
      <c r="H32" s="126">
        <v>10866</v>
      </c>
      <c r="I32" s="127">
        <v>10811</v>
      </c>
      <c r="J32" s="126">
        <v>10806</v>
      </c>
      <c r="K32" s="126">
        <v>10778</v>
      </c>
      <c r="L32" s="126">
        <v>10643</v>
      </c>
      <c r="M32" s="126">
        <v>10579</v>
      </c>
      <c r="N32" s="126">
        <v>10531</v>
      </c>
      <c r="O32" s="128">
        <f t="shared" si="2"/>
        <v>10733.25</v>
      </c>
    </row>
    <row r="33" spans="2:15" ht="13.5" thickBot="1" x14ac:dyDescent="0.25">
      <c r="B33" s="129" t="s">
        <v>170</v>
      </c>
      <c r="C33" s="130">
        <v>567474</v>
      </c>
      <c r="D33" s="130">
        <v>575251</v>
      </c>
      <c r="E33" s="130">
        <v>575496</v>
      </c>
      <c r="F33" s="130">
        <v>571573</v>
      </c>
      <c r="G33" s="130">
        <v>576556</v>
      </c>
      <c r="H33" s="130">
        <v>581221</v>
      </c>
      <c r="I33" s="131">
        <v>579141</v>
      </c>
      <c r="J33" s="130">
        <v>578375</v>
      </c>
      <c r="K33" s="130">
        <v>579474</v>
      </c>
      <c r="L33" s="130">
        <v>579417</v>
      </c>
      <c r="M33" s="130">
        <v>576042</v>
      </c>
      <c r="N33" s="130">
        <v>573733</v>
      </c>
      <c r="O33" s="132">
        <f t="shared" si="2"/>
        <v>576146.08333333337</v>
      </c>
    </row>
    <row r="34" spans="2:15" ht="16.5" thickTop="1" thickBot="1" x14ac:dyDescent="0.25">
      <c r="B34" s="11" t="s">
        <v>80</v>
      </c>
      <c r="C34" s="133">
        <f>SUM(C19:C33)</f>
        <v>1976829</v>
      </c>
      <c r="D34" s="133">
        <f>SUM(D19:D33)</f>
        <v>2002630</v>
      </c>
      <c r="E34" s="133">
        <f t="shared" ref="E34:K34" si="3">SUM(E19:E33)</f>
        <v>2013678</v>
      </c>
      <c r="F34" s="133">
        <f t="shared" si="3"/>
        <v>2004240</v>
      </c>
      <c r="G34" s="133">
        <f t="shared" si="3"/>
        <v>2022634</v>
      </c>
      <c r="H34" s="133">
        <f t="shared" si="3"/>
        <v>2036986</v>
      </c>
      <c r="I34" s="133">
        <f t="shared" si="3"/>
        <v>2034235</v>
      </c>
      <c r="J34" s="133">
        <f t="shared" si="3"/>
        <v>2032152</v>
      </c>
      <c r="K34" s="133">
        <f t="shared" si="3"/>
        <v>2031580</v>
      </c>
      <c r="L34" s="133">
        <f>SUM(L19:L33)</f>
        <v>2032584</v>
      </c>
      <c r="M34" s="133">
        <f>SUM(M19:M33)</f>
        <v>2021345</v>
      </c>
      <c r="N34" s="133">
        <f>SUM(N19:N33)</f>
        <v>2012192</v>
      </c>
      <c r="O34" s="134">
        <f>SUM(O19:O33)</f>
        <v>2018423.75</v>
      </c>
    </row>
    <row r="35" spans="2:15" ht="13.5" thickTop="1" x14ac:dyDescent="0.2">
      <c r="I35" s="135"/>
      <c r="J35" s="135"/>
      <c r="K35" s="135"/>
      <c r="L35" s="135"/>
    </row>
    <row r="36" spans="2:15" ht="15.75" x14ac:dyDescent="0.25">
      <c r="B36" s="577" t="s">
        <v>112</v>
      </c>
      <c r="C36" s="577"/>
      <c r="D36" s="577"/>
      <c r="E36" s="577"/>
      <c r="F36" s="577"/>
      <c r="G36" s="612"/>
      <c r="H36" s="612"/>
      <c r="I36" s="135"/>
      <c r="J36" s="135"/>
      <c r="K36" s="135"/>
      <c r="L36" s="135"/>
    </row>
    <row r="37" spans="2:15" ht="16.5" thickBot="1" x14ac:dyDescent="0.3">
      <c r="B37" s="613" t="s">
        <v>642</v>
      </c>
      <c r="C37" s="577"/>
      <c r="D37" s="577"/>
      <c r="E37" s="577"/>
      <c r="F37" s="577"/>
      <c r="G37" s="614"/>
      <c r="H37" s="615"/>
      <c r="I37" s="136"/>
      <c r="J37" s="135"/>
      <c r="K37" s="135"/>
      <c r="L37" s="135"/>
    </row>
    <row r="38" spans="2:15" ht="31.5" thickTop="1" thickBot="1" x14ac:dyDescent="0.3">
      <c r="B38" s="11" t="s">
        <v>93</v>
      </c>
      <c r="C38" s="11" t="s">
        <v>107</v>
      </c>
      <c r="D38" s="11" t="s">
        <v>108</v>
      </c>
      <c r="E38" s="11" t="s">
        <v>109</v>
      </c>
      <c r="F38" s="11" t="s">
        <v>125</v>
      </c>
      <c r="G38" s="137" t="s">
        <v>126</v>
      </c>
      <c r="H38" s="13" t="s">
        <v>40</v>
      </c>
      <c r="I38" s="138"/>
      <c r="J38" s="135"/>
      <c r="K38" s="135"/>
      <c r="L38" s="135"/>
    </row>
    <row r="39" spans="2:15" ht="15.75" thickTop="1" x14ac:dyDescent="0.25">
      <c r="B39" s="139" t="s">
        <v>132</v>
      </c>
      <c r="C39" s="140">
        <v>16610</v>
      </c>
      <c r="D39" s="140">
        <v>58</v>
      </c>
      <c r="E39" s="140">
        <v>8447</v>
      </c>
      <c r="F39" s="140">
        <v>31</v>
      </c>
      <c r="G39" s="140">
        <v>1</v>
      </c>
      <c r="H39" s="141">
        <f>SUM(B39:G39)</f>
        <v>25147</v>
      </c>
      <c r="I39" s="142"/>
      <c r="J39" s="135"/>
      <c r="K39" s="135"/>
      <c r="L39" s="135"/>
    </row>
    <row r="40" spans="2:15" ht="15" x14ac:dyDescent="0.25">
      <c r="B40" s="143" t="s">
        <v>159</v>
      </c>
      <c r="C40" s="144">
        <v>23611</v>
      </c>
      <c r="D40" s="144">
        <v>54</v>
      </c>
      <c r="E40" s="144">
        <v>11865</v>
      </c>
      <c r="F40" s="144">
        <v>52</v>
      </c>
      <c r="G40" s="144">
        <v>17</v>
      </c>
      <c r="H40" s="145">
        <f>SUM(B40:G40)</f>
        <v>35599</v>
      </c>
      <c r="I40" s="142"/>
      <c r="J40" s="135"/>
      <c r="K40" s="135"/>
      <c r="L40" s="135"/>
    </row>
    <row r="41" spans="2:15" ht="15" x14ac:dyDescent="0.25">
      <c r="B41" s="143" t="s">
        <v>160</v>
      </c>
      <c r="C41" s="144">
        <v>14644</v>
      </c>
      <c r="D41" s="144">
        <v>39</v>
      </c>
      <c r="E41" s="144">
        <v>6699</v>
      </c>
      <c r="F41" s="144">
        <v>28</v>
      </c>
      <c r="G41" s="144">
        <v>22</v>
      </c>
      <c r="H41" s="145">
        <f>SUM(B41:G41)</f>
        <v>21432</v>
      </c>
      <c r="I41" s="142"/>
      <c r="J41" s="135"/>
      <c r="K41" s="135"/>
      <c r="L41" s="135"/>
    </row>
    <row r="42" spans="2:15" ht="15" x14ac:dyDescent="0.25">
      <c r="B42" s="143" t="s">
        <v>161</v>
      </c>
      <c r="C42" s="144">
        <v>22163</v>
      </c>
      <c r="D42" s="144">
        <v>83</v>
      </c>
      <c r="E42" s="144">
        <v>11034</v>
      </c>
      <c r="F42" s="144">
        <v>42</v>
      </c>
      <c r="G42" s="144">
        <v>42</v>
      </c>
      <c r="H42" s="145">
        <f t="shared" ref="H42:H53" si="4">SUM(B42:G42)</f>
        <v>33364</v>
      </c>
      <c r="I42" s="142"/>
      <c r="J42" s="135"/>
      <c r="K42" s="135"/>
      <c r="L42" s="135"/>
    </row>
    <row r="43" spans="2:15" ht="15" x14ac:dyDescent="0.25">
      <c r="B43" s="143" t="s">
        <v>162</v>
      </c>
      <c r="C43" s="144">
        <v>59884</v>
      </c>
      <c r="D43" s="144">
        <v>145</v>
      </c>
      <c r="E43" s="144">
        <v>32048</v>
      </c>
      <c r="F43" s="144">
        <v>120</v>
      </c>
      <c r="G43" s="144">
        <v>43</v>
      </c>
      <c r="H43" s="145">
        <f t="shared" si="4"/>
        <v>92240</v>
      </c>
      <c r="I43" s="142"/>
      <c r="J43" s="135"/>
      <c r="K43" s="135"/>
      <c r="L43" s="135"/>
    </row>
    <row r="44" spans="2:15" ht="15" x14ac:dyDescent="0.25">
      <c r="B44" s="143" t="s">
        <v>196</v>
      </c>
      <c r="C44" s="144">
        <v>122630</v>
      </c>
      <c r="D44" s="144">
        <v>326</v>
      </c>
      <c r="E44" s="144">
        <v>65477</v>
      </c>
      <c r="F44" s="144">
        <v>360</v>
      </c>
      <c r="G44" s="144">
        <v>156</v>
      </c>
      <c r="H44" s="145">
        <f t="shared" si="4"/>
        <v>188949</v>
      </c>
      <c r="I44" s="142"/>
      <c r="J44" s="135"/>
      <c r="K44" s="135"/>
      <c r="L44" s="135"/>
    </row>
    <row r="45" spans="2:15" ht="15" x14ac:dyDescent="0.25">
      <c r="B45" s="143" t="s">
        <v>163</v>
      </c>
      <c r="C45" s="144">
        <v>67681</v>
      </c>
      <c r="D45" s="144">
        <v>183</v>
      </c>
      <c r="E45" s="144">
        <v>38235</v>
      </c>
      <c r="F45" s="144">
        <v>119</v>
      </c>
      <c r="G45" s="144">
        <v>63</v>
      </c>
      <c r="H45" s="145">
        <f t="shared" si="4"/>
        <v>106281</v>
      </c>
      <c r="I45" s="142"/>
      <c r="J45" s="135"/>
      <c r="K45" s="135"/>
      <c r="L45" s="135"/>
    </row>
    <row r="46" spans="2:15" ht="15" x14ac:dyDescent="0.25">
      <c r="B46" s="143" t="s">
        <v>164</v>
      </c>
      <c r="C46" s="144">
        <v>110225</v>
      </c>
      <c r="D46" s="144">
        <v>360</v>
      </c>
      <c r="E46" s="144">
        <v>64343</v>
      </c>
      <c r="F46" s="144">
        <v>112</v>
      </c>
      <c r="G46" s="144">
        <v>68</v>
      </c>
      <c r="H46" s="145">
        <f t="shared" si="4"/>
        <v>175108</v>
      </c>
      <c r="I46" s="142"/>
      <c r="J46" s="135"/>
      <c r="K46" s="135"/>
      <c r="L46" s="135"/>
    </row>
    <row r="47" spans="2:15" ht="15" x14ac:dyDescent="0.25">
      <c r="B47" s="143" t="s">
        <v>197</v>
      </c>
      <c r="C47" s="144">
        <v>204100</v>
      </c>
      <c r="D47" s="144">
        <v>553</v>
      </c>
      <c r="E47" s="144">
        <v>111632</v>
      </c>
      <c r="F47" s="144">
        <v>738</v>
      </c>
      <c r="G47" s="144">
        <v>142</v>
      </c>
      <c r="H47" s="145">
        <f t="shared" si="4"/>
        <v>317165</v>
      </c>
      <c r="I47" s="142"/>
      <c r="J47" s="135"/>
      <c r="K47" s="135"/>
      <c r="L47" s="135"/>
    </row>
    <row r="48" spans="2:15" ht="15" x14ac:dyDescent="0.25">
      <c r="B48" s="143" t="s">
        <v>165</v>
      </c>
      <c r="C48" s="144">
        <v>129139</v>
      </c>
      <c r="D48" s="144">
        <v>289</v>
      </c>
      <c r="E48" s="144">
        <v>69304</v>
      </c>
      <c r="F48" s="144">
        <v>239</v>
      </c>
      <c r="G48" s="144">
        <v>114</v>
      </c>
      <c r="H48" s="145">
        <f t="shared" si="4"/>
        <v>199085</v>
      </c>
      <c r="I48" s="142"/>
      <c r="J48" s="135"/>
      <c r="K48" s="135"/>
      <c r="L48" s="135"/>
    </row>
    <row r="49" spans="2:12" ht="15" x14ac:dyDescent="0.25">
      <c r="B49" s="143" t="s">
        <v>166</v>
      </c>
      <c r="C49" s="144">
        <v>46889</v>
      </c>
      <c r="D49" s="144">
        <v>121</v>
      </c>
      <c r="E49" s="144">
        <v>25465</v>
      </c>
      <c r="F49" s="144">
        <v>69</v>
      </c>
      <c r="G49" s="144">
        <v>38</v>
      </c>
      <c r="H49" s="145">
        <f t="shared" si="4"/>
        <v>72582</v>
      </c>
      <c r="I49" s="142"/>
      <c r="J49" s="135"/>
      <c r="K49" s="135"/>
      <c r="L49" s="135"/>
    </row>
    <row r="50" spans="2:12" ht="15" x14ac:dyDescent="0.25">
      <c r="B50" s="143" t="s">
        <v>167</v>
      </c>
      <c r="C50" s="144">
        <v>92879</v>
      </c>
      <c r="D50" s="144">
        <v>263</v>
      </c>
      <c r="E50" s="144">
        <v>49349</v>
      </c>
      <c r="F50" s="144">
        <v>194</v>
      </c>
      <c r="G50" s="144">
        <v>53</v>
      </c>
      <c r="H50" s="145">
        <f t="shared" si="4"/>
        <v>142738</v>
      </c>
      <c r="I50" s="142"/>
      <c r="J50" s="135"/>
      <c r="K50" s="135"/>
      <c r="L50" s="135"/>
    </row>
    <row r="51" spans="2:12" ht="15" x14ac:dyDescent="0.25">
      <c r="B51" s="143" t="s">
        <v>168</v>
      </c>
      <c r="C51" s="144">
        <v>12119</v>
      </c>
      <c r="D51" s="144">
        <v>29</v>
      </c>
      <c r="E51" s="144">
        <v>6049</v>
      </c>
      <c r="F51" s="144">
        <v>34</v>
      </c>
      <c r="G51" s="144">
        <v>7</v>
      </c>
      <c r="H51" s="145">
        <f t="shared" si="4"/>
        <v>18238</v>
      </c>
      <c r="I51" s="142"/>
      <c r="J51" s="135"/>
      <c r="K51" s="135"/>
      <c r="L51" s="135"/>
    </row>
    <row r="52" spans="2:12" ht="15" x14ac:dyDescent="0.25">
      <c r="B52" s="143" t="s">
        <v>169</v>
      </c>
      <c r="C52" s="144">
        <v>6845</v>
      </c>
      <c r="D52" s="144">
        <v>32</v>
      </c>
      <c r="E52" s="144">
        <v>3630</v>
      </c>
      <c r="F52" s="144">
        <v>11</v>
      </c>
      <c r="G52" s="144">
        <v>13</v>
      </c>
      <c r="H52" s="145">
        <f t="shared" si="4"/>
        <v>10531</v>
      </c>
      <c r="I52" s="142"/>
      <c r="J52" s="135"/>
      <c r="K52" s="135"/>
      <c r="L52" s="135"/>
    </row>
    <row r="53" spans="2:12" ht="15" x14ac:dyDescent="0.25">
      <c r="B53" s="146" t="s">
        <v>170</v>
      </c>
      <c r="C53" s="147">
        <v>377424</v>
      </c>
      <c r="D53" s="147">
        <v>1357</v>
      </c>
      <c r="E53" s="147">
        <v>193751</v>
      </c>
      <c r="F53" s="147">
        <v>927</v>
      </c>
      <c r="G53" s="147">
        <v>274</v>
      </c>
      <c r="H53" s="148">
        <f t="shared" si="4"/>
        <v>573733</v>
      </c>
      <c r="I53" s="142"/>
      <c r="J53" s="135"/>
      <c r="K53" s="135"/>
      <c r="L53" s="135"/>
    </row>
    <row r="54" spans="2:12" ht="15.75" thickBot="1" x14ac:dyDescent="0.3">
      <c r="B54" s="149" t="s">
        <v>87</v>
      </c>
      <c r="C54" s="150">
        <f>SUM(C39:C53)</f>
        <v>1306843</v>
      </c>
      <c r="D54" s="150">
        <f t="shared" ref="D54:H54" si="5">SUM(D39:D53)</f>
        <v>3892</v>
      </c>
      <c r="E54" s="150">
        <f t="shared" si="5"/>
        <v>697328</v>
      </c>
      <c r="F54" s="150">
        <f t="shared" si="5"/>
        <v>3076</v>
      </c>
      <c r="G54" s="150">
        <f t="shared" si="5"/>
        <v>1053</v>
      </c>
      <c r="H54" s="151">
        <f t="shared" si="5"/>
        <v>2012192</v>
      </c>
      <c r="I54" s="142"/>
      <c r="J54" s="135"/>
      <c r="K54" s="103" t="s">
        <v>9</v>
      </c>
      <c r="L54" s="135"/>
    </row>
    <row r="55" spans="2:12" ht="13.5" thickTop="1" x14ac:dyDescent="0.2">
      <c r="I55" s="152"/>
    </row>
  </sheetData>
  <mergeCells count="4">
    <mergeCell ref="B2:O2"/>
    <mergeCell ref="B3:O3"/>
    <mergeCell ref="B15:O15"/>
    <mergeCell ref="B16:O16"/>
  </mergeCells>
  <hyperlinks>
    <hyperlink ref="B4" location="INDICE!C3" display="Volver al Indice"/>
    <hyperlink ref="B14" location="INDICE!C3" display="Volver al Indice"/>
    <hyperlink ref="K54" location="INDICE!C3" display="Volver al Indice"/>
  </hyperlinks>
  <printOptions horizontalCentered="1"/>
  <pageMargins left="0.59055118110236227" right="0.19685039370078741" top="0.98425196850393704" bottom="0.19685039370078741" header="0" footer="0"/>
  <pageSetup scale="6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7"/>
  <sheetViews>
    <sheetView zoomScale="80" zoomScaleNormal="80" workbookViewId="0"/>
  </sheetViews>
  <sheetFormatPr baseColWidth="10" defaultRowHeight="12.75" x14ac:dyDescent="0.2"/>
  <cols>
    <col min="1" max="1" width="28" style="102" customWidth="1"/>
    <col min="2" max="12" width="9.85546875" style="102" customWidth="1"/>
    <col min="13" max="16384" width="11.42578125" style="102"/>
  </cols>
  <sheetData>
    <row r="1" spans="1:14" x14ac:dyDescent="0.2">
      <c r="A1" s="103" t="s">
        <v>9</v>
      </c>
    </row>
    <row r="2" spans="1:14" ht="15" x14ac:dyDescent="0.2">
      <c r="A2" s="695" t="s">
        <v>272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</row>
    <row r="3" spans="1:14" ht="15" x14ac:dyDescent="0.2">
      <c r="A3" s="696" t="s">
        <v>268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</row>
    <row r="4" spans="1:14" ht="15" x14ac:dyDescent="0.2">
      <c r="A4" s="543" t="s">
        <v>264</v>
      </c>
      <c r="B4" s="543" t="s">
        <v>213</v>
      </c>
      <c r="C4" s="543" t="s">
        <v>214</v>
      </c>
      <c r="D4" s="543" t="s">
        <v>215</v>
      </c>
      <c r="E4" s="543" t="s">
        <v>216</v>
      </c>
      <c r="F4" s="543" t="s">
        <v>217</v>
      </c>
      <c r="G4" s="543" t="s">
        <v>218</v>
      </c>
      <c r="H4" s="543" t="s">
        <v>219</v>
      </c>
      <c r="I4" s="543" t="s">
        <v>220</v>
      </c>
      <c r="J4" s="543" t="s">
        <v>221</v>
      </c>
      <c r="K4" s="543" t="s">
        <v>222</v>
      </c>
      <c r="L4" s="543" t="s">
        <v>223</v>
      </c>
      <c r="M4" s="543" t="s">
        <v>224</v>
      </c>
      <c r="N4" s="545" t="s">
        <v>266</v>
      </c>
    </row>
    <row r="5" spans="1:14" s="6" customFormat="1" ht="21.75" customHeight="1" x14ac:dyDescent="0.2">
      <c r="A5" s="584" t="s">
        <v>265</v>
      </c>
      <c r="B5" s="585">
        <f>SUM(B6:B351)</f>
        <v>1976829</v>
      </c>
      <c r="C5" s="585">
        <f t="shared" ref="C5:N5" si="0">SUM(C6:C351)</f>
        <v>2002630</v>
      </c>
      <c r="D5" s="585">
        <f t="shared" si="0"/>
        <v>2013678</v>
      </c>
      <c r="E5" s="585">
        <f t="shared" si="0"/>
        <v>2004240</v>
      </c>
      <c r="F5" s="585">
        <f t="shared" si="0"/>
        <v>2022634</v>
      </c>
      <c r="G5" s="585">
        <f t="shared" si="0"/>
        <v>2036986</v>
      </c>
      <c r="H5" s="585">
        <f t="shared" si="0"/>
        <v>2034235</v>
      </c>
      <c r="I5" s="585">
        <f t="shared" si="0"/>
        <v>2032152</v>
      </c>
      <c r="J5" s="585">
        <f t="shared" si="0"/>
        <v>2031580</v>
      </c>
      <c r="K5" s="585">
        <f t="shared" si="0"/>
        <v>2032584</v>
      </c>
      <c r="L5" s="585">
        <f t="shared" si="0"/>
        <v>2021345</v>
      </c>
      <c r="M5" s="585">
        <f t="shared" si="0"/>
        <v>2012192</v>
      </c>
      <c r="N5" s="586">
        <f t="shared" si="0"/>
        <v>2018423.8257575741</v>
      </c>
    </row>
    <row r="6" spans="1:14" ht="16.5" customHeight="1" x14ac:dyDescent="0.2">
      <c r="A6" s="153" t="s">
        <v>273</v>
      </c>
      <c r="B6" s="579">
        <v>23660</v>
      </c>
      <c r="C6" s="579">
        <v>23977</v>
      </c>
      <c r="D6" s="579">
        <v>24162</v>
      </c>
      <c r="E6" s="579">
        <v>24074</v>
      </c>
      <c r="F6" s="579">
        <v>24297</v>
      </c>
      <c r="G6" s="579">
        <v>24455</v>
      </c>
      <c r="H6" s="579">
        <v>24497</v>
      </c>
      <c r="I6" s="579">
        <v>24462</v>
      </c>
      <c r="J6" s="579">
        <v>24500</v>
      </c>
      <c r="K6" s="579">
        <v>24599</v>
      </c>
      <c r="L6" s="579">
        <v>24516</v>
      </c>
      <c r="M6" s="579">
        <v>24380</v>
      </c>
      <c r="N6" s="587">
        <f t="shared" ref="N6:N69" si="1">AVERAGE(B6:M6)</f>
        <v>24298.25</v>
      </c>
    </row>
    <row r="7" spans="1:14" x14ac:dyDescent="0.2">
      <c r="A7" s="154" t="s">
        <v>274</v>
      </c>
      <c r="B7" s="579">
        <v>194</v>
      </c>
      <c r="C7" s="579">
        <v>203</v>
      </c>
      <c r="D7" s="579">
        <v>206</v>
      </c>
      <c r="E7" s="579">
        <v>208</v>
      </c>
      <c r="F7" s="579">
        <v>217</v>
      </c>
      <c r="G7" s="579">
        <v>218</v>
      </c>
      <c r="H7" s="579">
        <v>216</v>
      </c>
      <c r="I7" s="579">
        <v>210</v>
      </c>
      <c r="J7" s="579">
        <v>211</v>
      </c>
      <c r="K7" s="579">
        <v>212</v>
      </c>
      <c r="L7" s="579">
        <v>211</v>
      </c>
      <c r="M7" s="579">
        <v>218</v>
      </c>
      <c r="N7" s="587">
        <f t="shared" si="1"/>
        <v>210.33333333333334</v>
      </c>
    </row>
    <row r="8" spans="1:14" x14ac:dyDescent="0.2">
      <c r="A8" s="154" t="s">
        <v>275</v>
      </c>
      <c r="B8" s="588">
        <v>177</v>
      </c>
      <c r="C8" s="588">
        <v>177</v>
      </c>
      <c r="D8" s="588">
        <v>179</v>
      </c>
      <c r="E8" s="588">
        <v>164</v>
      </c>
      <c r="F8" s="588">
        <v>181</v>
      </c>
      <c r="G8" s="588">
        <v>175</v>
      </c>
      <c r="H8" s="588">
        <v>192</v>
      </c>
      <c r="I8" s="588">
        <v>194</v>
      </c>
      <c r="J8" s="588">
        <v>195</v>
      </c>
      <c r="K8" s="588">
        <v>202</v>
      </c>
      <c r="L8" s="588">
        <v>198</v>
      </c>
      <c r="M8" s="588">
        <v>193</v>
      </c>
      <c r="N8" s="589">
        <f t="shared" si="1"/>
        <v>185.58333333333334</v>
      </c>
    </row>
    <row r="9" spans="1:14" x14ac:dyDescent="0.2">
      <c r="A9" s="154" t="s">
        <v>276</v>
      </c>
      <c r="B9" s="588">
        <v>319</v>
      </c>
      <c r="C9" s="588">
        <v>323</v>
      </c>
      <c r="D9" s="588">
        <v>319</v>
      </c>
      <c r="E9" s="588">
        <v>313</v>
      </c>
      <c r="F9" s="588">
        <v>323</v>
      </c>
      <c r="G9" s="588">
        <v>334</v>
      </c>
      <c r="H9" s="588">
        <v>334</v>
      </c>
      <c r="I9" s="588">
        <v>333</v>
      </c>
      <c r="J9" s="588">
        <v>325</v>
      </c>
      <c r="K9" s="588">
        <v>340</v>
      </c>
      <c r="L9" s="588">
        <v>339</v>
      </c>
      <c r="M9" s="588">
        <v>356</v>
      </c>
      <c r="N9" s="589">
        <f t="shared" si="1"/>
        <v>329.83333333333331</v>
      </c>
    </row>
    <row r="10" spans="1:14" x14ac:dyDescent="0.2">
      <c r="A10" s="154" t="s">
        <v>277</v>
      </c>
      <c r="B10" s="588">
        <v>19147</v>
      </c>
      <c r="C10" s="588">
        <v>19340</v>
      </c>
      <c r="D10" s="588">
        <v>19293</v>
      </c>
      <c r="E10" s="588">
        <v>19114</v>
      </c>
      <c r="F10" s="588">
        <v>19207</v>
      </c>
      <c r="G10" s="588">
        <v>19373</v>
      </c>
      <c r="H10" s="588">
        <v>19394</v>
      </c>
      <c r="I10" s="588">
        <v>19359</v>
      </c>
      <c r="J10" s="588">
        <v>19315</v>
      </c>
      <c r="K10" s="588">
        <v>19212</v>
      </c>
      <c r="L10" s="588">
        <v>19049</v>
      </c>
      <c r="M10" s="588">
        <v>18835</v>
      </c>
      <c r="N10" s="589">
        <f t="shared" si="1"/>
        <v>19219.833333333332</v>
      </c>
    </row>
    <row r="11" spans="1:14" x14ac:dyDescent="0.2">
      <c r="A11" s="154" t="s">
        <v>278</v>
      </c>
      <c r="B11" s="588">
        <v>392</v>
      </c>
      <c r="C11" s="588">
        <v>396</v>
      </c>
      <c r="D11" s="588">
        <v>401</v>
      </c>
      <c r="E11" s="588">
        <v>398</v>
      </c>
      <c r="F11" s="588">
        <v>400</v>
      </c>
      <c r="G11" s="588">
        <v>396</v>
      </c>
      <c r="H11" s="588">
        <v>401</v>
      </c>
      <c r="I11" s="588">
        <v>401</v>
      </c>
      <c r="J11" s="588">
        <v>403</v>
      </c>
      <c r="K11" s="588">
        <v>408</v>
      </c>
      <c r="L11" s="588">
        <v>415</v>
      </c>
      <c r="M11" s="588">
        <v>418</v>
      </c>
      <c r="N11" s="589">
        <f t="shared" si="1"/>
        <v>402.41666666666669</v>
      </c>
    </row>
    <row r="12" spans="1:14" x14ac:dyDescent="0.2">
      <c r="A12" s="154" t="s">
        <v>279</v>
      </c>
      <c r="B12" s="588">
        <v>254</v>
      </c>
      <c r="C12" s="588">
        <v>252</v>
      </c>
      <c r="D12" s="588">
        <v>260</v>
      </c>
      <c r="E12" s="588">
        <v>263</v>
      </c>
      <c r="F12" s="588">
        <v>256</v>
      </c>
      <c r="G12" s="588">
        <v>266</v>
      </c>
      <c r="H12" s="588">
        <v>269</v>
      </c>
      <c r="I12" s="588">
        <v>264</v>
      </c>
      <c r="J12" s="588">
        <v>259</v>
      </c>
      <c r="K12" s="588">
        <v>254</v>
      </c>
      <c r="L12" s="588">
        <v>260</v>
      </c>
      <c r="M12" s="588">
        <v>256</v>
      </c>
      <c r="N12" s="589">
        <f t="shared" si="1"/>
        <v>259.41666666666669</v>
      </c>
    </row>
    <row r="13" spans="1:14" x14ac:dyDescent="0.2">
      <c r="A13" s="154" t="s">
        <v>280</v>
      </c>
      <c r="B13" s="588">
        <v>619</v>
      </c>
      <c r="C13" s="588">
        <v>628</v>
      </c>
      <c r="D13" s="588">
        <v>623</v>
      </c>
      <c r="E13" s="588">
        <v>628</v>
      </c>
      <c r="F13" s="588">
        <v>622</v>
      </c>
      <c r="G13" s="588">
        <v>627</v>
      </c>
      <c r="H13" s="588">
        <v>639</v>
      </c>
      <c r="I13" s="588">
        <v>642</v>
      </c>
      <c r="J13" s="588">
        <v>637</v>
      </c>
      <c r="K13" s="588">
        <v>636</v>
      </c>
      <c r="L13" s="588">
        <v>628</v>
      </c>
      <c r="M13" s="588">
        <v>640</v>
      </c>
      <c r="N13" s="589">
        <f t="shared" si="1"/>
        <v>630.75</v>
      </c>
    </row>
    <row r="14" spans="1:14" x14ac:dyDescent="0.2">
      <c r="A14" s="154" t="s">
        <v>281</v>
      </c>
      <c r="B14" s="588">
        <v>13249</v>
      </c>
      <c r="C14" s="588">
        <v>13384</v>
      </c>
      <c r="D14" s="588">
        <v>13335</v>
      </c>
      <c r="E14" s="588">
        <v>13139</v>
      </c>
      <c r="F14" s="588">
        <v>13070</v>
      </c>
      <c r="G14" s="588">
        <v>13201</v>
      </c>
      <c r="H14" s="588">
        <v>13125</v>
      </c>
      <c r="I14" s="588">
        <v>13131</v>
      </c>
      <c r="J14" s="588">
        <v>13067</v>
      </c>
      <c r="K14" s="588">
        <v>12945</v>
      </c>
      <c r="L14" s="588">
        <v>12850</v>
      </c>
      <c r="M14" s="588">
        <v>12764</v>
      </c>
      <c r="N14" s="589">
        <f t="shared" si="1"/>
        <v>13105</v>
      </c>
    </row>
    <row r="15" spans="1:14" x14ac:dyDescent="0.2">
      <c r="A15" s="154" t="s">
        <v>282</v>
      </c>
      <c r="B15" s="588">
        <v>751</v>
      </c>
      <c r="C15" s="588">
        <v>760</v>
      </c>
      <c r="D15" s="588">
        <v>783</v>
      </c>
      <c r="E15" s="588">
        <v>787</v>
      </c>
      <c r="F15" s="588">
        <v>795</v>
      </c>
      <c r="G15" s="588">
        <v>800</v>
      </c>
      <c r="H15" s="588">
        <v>795</v>
      </c>
      <c r="I15" s="588">
        <v>799</v>
      </c>
      <c r="J15" s="588">
        <v>802</v>
      </c>
      <c r="K15" s="588">
        <v>788</v>
      </c>
      <c r="L15" s="588">
        <v>785</v>
      </c>
      <c r="M15" s="588">
        <v>788</v>
      </c>
      <c r="N15" s="589">
        <f t="shared" si="1"/>
        <v>786.08333333333337</v>
      </c>
    </row>
    <row r="16" spans="1:14" x14ac:dyDescent="0.2">
      <c r="A16" s="154" t="s">
        <v>283</v>
      </c>
      <c r="B16" s="588">
        <v>1879</v>
      </c>
      <c r="C16" s="588">
        <v>1897</v>
      </c>
      <c r="D16" s="588">
        <v>1937</v>
      </c>
      <c r="E16" s="588">
        <v>1924</v>
      </c>
      <c r="F16" s="588">
        <v>1948</v>
      </c>
      <c r="G16" s="588">
        <v>1930</v>
      </c>
      <c r="H16" s="588">
        <v>1898</v>
      </c>
      <c r="I16" s="588">
        <v>1863</v>
      </c>
      <c r="J16" s="588">
        <v>1872</v>
      </c>
      <c r="K16" s="588">
        <v>1903</v>
      </c>
      <c r="L16" s="588">
        <v>1903</v>
      </c>
      <c r="M16" s="588">
        <v>1898</v>
      </c>
      <c r="N16" s="589">
        <f t="shared" si="1"/>
        <v>1904.3333333333333</v>
      </c>
    </row>
    <row r="17" spans="1:14" x14ac:dyDescent="0.2">
      <c r="A17" s="154" t="s">
        <v>284</v>
      </c>
      <c r="B17" s="588">
        <v>13166</v>
      </c>
      <c r="C17" s="588">
        <v>13379</v>
      </c>
      <c r="D17" s="588">
        <v>13319</v>
      </c>
      <c r="E17" s="588">
        <v>13072</v>
      </c>
      <c r="F17" s="588">
        <v>12961</v>
      </c>
      <c r="G17" s="588">
        <v>12918</v>
      </c>
      <c r="H17" s="588">
        <v>12801</v>
      </c>
      <c r="I17" s="588">
        <v>12539</v>
      </c>
      <c r="J17" s="588">
        <v>12466</v>
      </c>
      <c r="K17" s="588">
        <v>12401</v>
      </c>
      <c r="L17" s="588">
        <v>12259</v>
      </c>
      <c r="M17" s="588">
        <v>11921</v>
      </c>
      <c r="N17" s="589">
        <f t="shared" si="1"/>
        <v>12766.833333333334</v>
      </c>
    </row>
    <row r="18" spans="1:14" x14ac:dyDescent="0.2">
      <c r="A18" s="154" t="s">
        <v>285</v>
      </c>
      <c r="B18" s="588">
        <v>3484</v>
      </c>
      <c r="C18" s="588">
        <v>3499</v>
      </c>
      <c r="D18" s="588">
        <v>3477</v>
      </c>
      <c r="E18" s="588">
        <v>3409</v>
      </c>
      <c r="F18" s="588">
        <v>3226</v>
      </c>
      <c r="G18" s="588">
        <v>3127</v>
      </c>
      <c r="H18" s="588">
        <v>3112</v>
      </c>
      <c r="I18" s="588">
        <v>3011</v>
      </c>
      <c r="J18" s="588">
        <v>2915</v>
      </c>
      <c r="K18" s="588">
        <v>2783</v>
      </c>
      <c r="L18" s="588">
        <v>2672</v>
      </c>
      <c r="M18" s="588">
        <v>2593</v>
      </c>
      <c r="N18" s="589">
        <f t="shared" si="1"/>
        <v>3109</v>
      </c>
    </row>
    <row r="19" spans="1:14" x14ac:dyDescent="0.2">
      <c r="A19" s="154" t="s">
        <v>286</v>
      </c>
      <c r="B19" s="588">
        <v>168</v>
      </c>
      <c r="C19" s="588">
        <v>171</v>
      </c>
      <c r="D19" s="588">
        <v>166</v>
      </c>
      <c r="E19" s="588">
        <v>168</v>
      </c>
      <c r="F19" s="588">
        <v>163</v>
      </c>
      <c r="G19" s="588">
        <v>149</v>
      </c>
      <c r="H19" s="588">
        <v>145</v>
      </c>
      <c r="I19" s="588">
        <v>144</v>
      </c>
      <c r="J19" s="588">
        <v>146</v>
      </c>
      <c r="K19" s="588">
        <v>141</v>
      </c>
      <c r="L19" s="588">
        <v>146</v>
      </c>
      <c r="M19" s="588">
        <v>132</v>
      </c>
      <c r="N19" s="589">
        <f t="shared" si="1"/>
        <v>153.25</v>
      </c>
    </row>
    <row r="20" spans="1:14" x14ac:dyDescent="0.2">
      <c r="A20" s="154" t="s">
        <v>287</v>
      </c>
      <c r="B20" s="588">
        <v>816</v>
      </c>
      <c r="C20" s="588">
        <v>820</v>
      </c>
      <c r="D20" s="588">
        <v>818</v>
      </c>
      <c r="E20" s="588">
        <v>807</v>
      </c>
      <c r="F20" s="588">
        <v>777</v>
      </c>
      <c r="G20" s="588">
        <v>783</v>
      </c>
      <c r="H20" s="588">
        <v>764</v>
      </c>
      <c r="I20" s="588">
        <v>750</v>
      </c>
      <c r="J20" s="588">
        <v>729</v>
      </c>
      <c r="K20" s="588">
        <v>725</v>
      </c>
      <c r="L20" s="588">
        <v>715</v>
      </c>
      <c r="M20" s="588">
        <v>688</v>
      </c>
      <c r="N20" s="589">
        <f t="shared" si="1"/>
        <v>766</v>
      </c>
    </row>
    <row r="21" spans="1:14" x14ac:dyDescent="0.2">
      <c r="A21" s="154" t="s">
        <v>288</v>
      </c>
      <c r="B21" s="588">
        <v>0</v>
      </c>
      <c r="C21" s="588">
        <v>0</v>
      </c>
      <c r="D21" s="588">
        <v>0</v>
      </c>
      <c r="E21" s="588">
        <v>0</v>
      </c>
      <c r="F21" s="588">
        <v>0</v>
      </c>
      <c r="G21" s="588">
        <v>0</v>
      </c>
      <c r="H21" s="588">
        <v>0</v>
      </c>
      <c r="I21" s="588">
        <v>0</v>
      </c>
      <c r="J21" s="588">
        <v>0</v>
      </c>
      <c r="K21" s="588">
        <v>0</v>
      </c>
      <c r="L21" s="588">
        <v>0</v>
      </c>
      <c r="M21" s="588">
        <v>0</v>
      </c>
      <c r="N21" s="589">
        <f t="shared" si="1"/>
        <v>0</v>
      </c>
    </row>
    <row r="22" spans="1:14" x14ac:dyDescent="0.2">
      <c r="A22" s="154" t="s">
        <v>289</v>
      </c>
      <c r="B22" s="588">
        <v>549</v>
      </c>
      <c r="C22" s="588">
        <v>555</v>
      </c>
      <c r="D22" s="588">
        <v>551</v>
      </c>
      <c r="E22" s="588">
        <v>557</v>
      </c>
      <c r="F22" s="588">
        <v>550</v>
      </c>
      <c r="G22" s="588">
        <v>555</v>
      </c>
      <c r="H22" s="588">
        <v>563</v>
      </c>
      <c r="I22" s="588">
        <v>591</v>
      </c>
      <c r="J22" s="588">
        <v>602</v>
      </c>
      <c r="K22" s="588">
        <v>602</v>
      </c>
      <c r="L22" s="588">
        <v>609</v>
      </c>
      <c r="M22" s="588">
        <v>613</v>
      </c>
      <c r="N22" s="589">
        <f t="shared" si="1"/>
        <v>574.75</v>
      </c>
    </row>
    <row r="23" spans="1:14" x14ac:dyDescent="0.2">
      <c r="A23" s="154" t="s">
        <v>290</v>
      </c>
      <c r="B23" s="588">
        <v>140</v>
      </c>
      <c r="C23" s="588">
        <v>141</v>
      </c>
      <c r="D23" s="588">
        <v>147</v>
      </c>
      <c r="E23" s="588">
        <v>147</v>
      </c>
      <c r="F23" s="588">
        <v>143</v>
      </c>
      <c r="G23" s="588">
        <v>142</v>
      </c>
      <c r="H23" s="588">
        <v>144</v>
      </c>
      <c r="I23" s="588">
        <v>141</v>
      </c>
      <c r="J23" s="588">
        <v>142</v>
      </c>
      <c r="K23" s="588">
        <v>139</v>
      </c>
      <c r="L23" s="588">
        <v>139</v>
      </c>
      <c r="M23" s="588">
        <v>139</v>
      </c>
      <c r="N23" s="589">
        <f t="shared" si="1"/>
        <v>142</v>
      </c>
    </row>
    <row r="24" spans="1:14" x14ac:dyDescent="0.2">
      <c r="A24" s="154" t="s">
        <v>291</v>
      </c>
      <c r="B24" s="588">
        <v>1122</v>
      </c>
      <c r="C24" s="588">
        <v>1133</v>
      </c>
      <c r="D24" s="588">
        <v>1094</v>
      </c>
      <c r="E24" s="588">
        <v>1056</v>
      </c>
      <c r="F24" s="588">
        <v>978</v>
      </c>
      <c r="G24" s="588">
        <v>1049</v>
      </c>
      <c r="H24" s="588">
        <v>1055</v>
      </c>
      <c r="I24" s="588">
        <v>1063</v>
      </c>
      <c r="J24" s="588">
        <v>1047</v>
      </c>
      <c r="K24" s="588">
        <v>1029</v>
      </c>
      <c r="L24" s="588">
        <v>1039</v>
      </c>
      <c r="M24" s="588">
        <v>1052</v>
      </c>
      <c r="N24" s="589">
        <f t="shared" si="1"/>
        <v>1059.75</v>
      </c>
    </row>
    <row r="25" spans="1:14" x14ac:dyDescent="0.2">
      <c r="A25" s="154" t="s">
        <v>292</v>
      </c>
      <c r="B25" s="588">
        <v>4331</v>
      </c>
      <c r="C25" s="588">
        <v>4307</v>
      </c>
      <c r="D25" s="588">
        <v>4284</v>
      </c>
      <c r="E25" s="588">
        <v>4185</v>
      </c>
      <c r="F25" s="588">
        <v>4284</v>
      </c>
      <c r="G25" s="588">
        <v>4354</v>
      </c>
      <c r="H25" s="588">
        <v>4373</v>
      </c>
      <c r="I25" s="588">
        <v>4365</v>
      </c>
      <c r="J25" s="588">
        <v>4352</v>
      </c>
      <c r="K25" s="588">
        <v>4329</v>
      </c>
      <c r="L25" s="588">
        <v>4336</v>
      </c>
      <c r="M25" s="588">
        <v>4294</v>
      </c>
      <c r="N25" s="589">
        <f t="shared" si="1"/>
        <v>4316.166666666667</v>
      </c>
    </row>
    <row r="26" spans="1:14" x14ac:dyDescent="0.2">
      <c r="A26" s="154" t="s">
        <v>293</v>
      </c>
      <c r="B26" s="588">
        <v>1183</v>
      </c>
      <c r="C26" s="588">
        <v>1193</v>
      </c>
      <c r="D26" s="588">
        <v>1194</v>
      </c>
      <c r="E26" s="588">
        <v>1186</v>
      </c>
      <c r="F26" s="588">
        <v>1169</v>
      </c>
      <c r="G26" s="588">
        <v>1154</v>
      </c>
      <c r="H26" s="588">
        <v>1160</v>
      </c>
      <c r="I26" s="588">
        <v>1169</v>
      </c>
      <c r="J26" s="588">
        <v>1164</v>
      </c>
      <c r="K26" s="588">
        <v>1155</v>
      </c>
      <c r="L26" s="588">
        <v>1148</v>
      </c>
      <c r="M26" s="588">
        <v>1143</v>
      </c>
      <c r="N26" s="589">
        <f t="shared" si="1"/>
        <v>1168.1666666666667</v>
      </c>
    </row>
    <row r="27" spans="1:14" x14ac:dyDescent="0.2">
      <c r="A27" s="154" t="s">
        <v>294</v>
      </c>
      <c r="B27" s="588">
        <v>2909</v>
      </c>
      <c r="C27" s="588">
        <v>2977</v>
      </c>
      <c r="D27" s="588">
        <v>2973</v>
      </c>
      <c r="E27" s="588">
        <v>2953</v>
      </c>
      <c r="F27" s="588">
        <v>3025</v>
      </c>
      <c r="G27" s="588">
        <v>3099</v>
      </c>
      <c r="H27" s="588">
        <v>3118</v>
      </c>
      <c r="I27" s="588">
        <v>3162</v>
      </c>
      <c r="J27" s="588">
        <v>3200</v>
      </c>
      <c r="K27" s="588">
        <v>3200</v>
      </c>
      <c r="L27" s="588">
        <v>3220</v>
      </c>
      <c r="M27" s="588">
        <v>3132</v>
      </c>
      <c r="N27" s="589">
        <f t="shared" si="1"/>
        <v>3080.6666666666665</v>
      </c>
    </row>
    <row r="28" spans="1:14" x14ac:dyDescent="0.2">
      <c r="A28" s="154" t="s">
        <v>295</v>
      </c>
      <c r="B28" s="588">
        <v>1699</v>
      </c>
      <c r="C28" s="588">
        <v>1708</v>
      </c>
      <c r="D28" s="588">
        <v>1696</v>
      </c>
      <c r="E28" s="588">
        <v>1655</v>
      </c>
      <c r="F28" s="588">
        <v>1669</v>
      </c>
      <c r="G28" s="588">
        <v>1692</v>
      </c>
      <c r="H28" s="588">
        <v>1725</v>
      </c>
      <c r="I28" s="588">
        <v>1748</v>
      </c>
      <c r="J28" s="588">
        <v>1749</v>
      </c>
      <c r="K28" s="588">
        <v>1749</v>
      </c>
      <c r="L28" s="588">
        <v>1755</v>
      </c>
      <c r="M28" s="588">
        <v>1734</v>
      </c>
      <c r="N28" s="589">
        <f t="shared" si="1"/>
        <v>1714.9166666666667</v>
      </c>
    </row>
    <row r="29" spans="1:14" x14ac:dyDescent="0.2">
      <c r="A29" s="154" t="s">
        <v>296</v>
      </c>
      <c r="B29" s="588">
        <v>12837</v>
      </c>
      <c r="C29" s="588">
        <v>13041</v>
      </c>
      <c r="D29" s="588">
        <v>13048</v>
      </c>
      <c r="E29" s="588">
        <v>12969</v>
      </c>
      <c r="F29" s="588">
        <v>12992</v>
      </c>
      <c r="G29" s="588">
        <v>13141</v>
      </c>
      <c r="H29" s="588">
        <v>13152</v>
      </c>
      <c r="I29" s="588">
        <v>13178</v>
      </c>
      <c r="J29" s="588">
        <v>13203</v>
      </c>
      <c r="K29" s="588">
        <v>13082</v>
      </c>
      <c r="L29" s="588">
        <v>12979</v>
      </c>
      <c r="M29" s="588">
        <v>12951</v>
      </c>
      <c r="N29" s="589">
        <f t="shared" si="1"/>
        <v>13047.75</v>
      </c>
    </row>
    <row r="30" spans="1:14" x14ac:dyDescent="0.2">
      <c r="A30" s="154" t="s">
        <v>297</v>
      </c>
      <c r="B30" s="588">
        <v>1164</v>
      </c>
      <c r="C30" s="588">
        <v>1169</v>
      </c>
      <c r="D30" s="588">
        <v>1159</v>
      </c>
      <c r="E30" s="588">
        <v>1147</v>
      </c>
      <c r="F30" s="588">
        <v>1150</v>
      </c>
      <c r="G30" s="588">
        <v>1158</v>
      </c>
      <c r="H30" s="588">
        <v>1122</v>
      </c>
      <c r="I30" s="588">
        <v>1110</v>
      </c>
      <c r="J30" s="588">
        <v>1105</v>
      </c>
      <c r="K30" s="588">
        <v>1101</v>
      </c>
      <c r="L30" s="588">
        <v>1081</v>
      </c>
      <c r="M30" s="588">
        <v>1122</v>
      </c>
      <c r="N30" s="589">
        <f t="shared" si="1"/>
        <v>1132.3333333333333</v>
      </c>
    </row>
    <row r="31" spans="1:14" x14ac:dyDescent="0.2">
      <c r="A31" s="154" t="s">
        <v>298</v>
      </c>
      <c r="B31" s="588">
        <v>1346</v>
      </c>
      <c r="C31" s="588">
        <v>1355</v>
      </c>
      <c r="D31" s="588">
        <v>1364</v>
      </c>
      <c r="E31" s="588">
        <v>1336</v>
      </c>
      <c r="F31" s="588">
        <v>1335</v>
      </c>
      <c r="G31" s="588">
        <v>1339</v>
      </c>
      <c r="H31" s="588">
        <v>1326</v>
      </c>
      <c r="I31" s="588">
        <v>1307</v>
      </c>
      <c r="J31" s="588">
        <v>1276</v>
      </c>
      <c r="K31" s="588">
        <v>1243</v>
      </c>
      <c r="L31" s="588">
        <v>1243</v>
      </c>
      <c r="M31" s="588">
        <v>1253</v>
      </c>
      <c r="N31" s="589">
        <f t="shared" si="1"/>
        <v>1310.25</v>
      </c>
    </row>
    <row r="32" spans="1:14" x14ac:dyDescent="0.2">
      <c r="A32" s="154" t="s">
        <v>299</v>
      </c>
      <c r="B32" s="588">
        <v>1591</v>
      </c>
      <c r="C32" s="588">
        <v>1604</v>
      </c>
      <c r="D32" s="588">
        <v>1639</v>
      </c>
      <c r="E32" s="588">
        <v>1627</v>
      </c>
      <c r="F32" s="588">
        <v>1624</v>
      </c>
      <c r="G32" s="588">
        <v>1635</v>
      </c>
      <c r="H32" s="588">
        <v>1658</v>
      </c>
      <c r="I32" s="588">
        <v>1660</v>
      </c>
      <c r="J32" s="588">
        <v>1646</v>
      </c>
      <c r="K32" s="588">
        <v>1662</v>
      </c>
      <c r="L32" s="588">
        <v>1621</v>
      </c>
      <c r="M32" s="588">
        <v>1616</v>
      </c>
      <c r="N32" s="589">
        <f t="shared" si="1"/>
        <v>1631.9166666666667</v>
      </c>
    </row>
    <row r="33" spans="1:14" x14ac:dyDescent="0.2">
      <c r="A33" s="154" t="s">
        <v>300</v>
      </c>
      <c r="B33" s="588">
        <v>2751</v>
      </c>
      <c r="C33" s="588">
        <v>2783</v>
      </c>
      <c r="D33" s="588">
        <v>2786</v>
      </c>
      <c r="E33" s="588">
        <v>2755</v>
      </c>
      <c r="F33" s="588">
        <v>2764</v>
      </c>
      <c r="G33" s="588">
        <v>2822</v>
      </c>
      <c r="H33" s="588">
        <v>2835</v>
      </c>
      <c r="I33" s="588">
        <v>2864</v>
      </c>
      <c r="J33" s="588">
        <v>2851</v>
      </c>
      <c r="K33" s="588">
        <v>2863</v>
      </c>
      <c r="L33" s="588">
        <v>2816</v>
      </c>
      <c r="M33" s="588">
        <v>2830</v>
      </c>
      <c r="N33" s="589">
        <f t="shared" si="1"/>
        <v>2810</v>
      </c>
    </row>
    <row r="34" spans="1:14" x14ac:dyDescent="0.2">
      <c r="A34" s="154" t="s">
        <v>301</v>
      </c>
      <c r="B34" s="588">
        <v>7632</v>
      </c>
      <c r="C34" s="588">
        <v>7708</v>
      </c>
      <c r="D34" s="588">
        <v>7675</v>
      </c>
      <c r="E34" s="588">
        <v>7637</v>
      </c>
      <c r="F34" s="588">
        <v>7772</v>
      </c>
      <c r="G34" s="588">
        <v>7817</v>
      </c>
      <c r="H34" s="588">
        <v>7802</v>
      </c>
      <c r="I34" s="588">
        <v>7730</v>
      </c>
      <c r="J34" s="588">
        <v>7648</v>
      </c>
      <c r="K34" s="588">
        <v>7664</v>
      </c>
      <c r="L34" s="588">
        <v>7650</v>
      </c>
      <c r="M34" s="588">
        <v>7583</v>
      </c>
      <c r="N34" s="589">
        <f t="shared" si="1"/>
        <v>7693.166666666667</v>
      </c>
    </row>
    <row r="35" spans="1:14" x14ac:dyDescent="0.2">
      <c r="A35" s="154" t="s">
        <v>302</v>
      </c>
      <c r="B35" s="588">
        <v>1771</v>
      </c>
      <c r="C35" s="588">
        <v>1781</v>
      </c>
      <c r="D35" s="588">
        <v>1826</v>
      </c>
      <c r="E35" s="588">
        <v>1818</v>
      </c>
      <c r="F35" s="588">
        <v>1813</v>
      </c>
      <c r="G35" s="588">
        <v>1817</v>
      </c>
      <c r="H35" s="588">
        <v>1803</v>
      </c>
      <c r="I35" s="588">
        <v>1796</v>
      </c>
      <c r="J35" s="588">
        <v>1785</v>
      </c>
      <c r="K35" s="588">
        <v>1791</v>
      </c>
      <c r="L35" s="588">
        <v>1784</v>
      </c>
      <c r="M35" s="588">
        <v>1752</v>
      </c>
      <c r="N35" s="589">
        <f t="shared" si="1"/>
        <v>1794.75</v>
      </c>
    </row>
    <row r="36" spans="1:14" x14ac:dyDescent="0.2">
      <c r="A36" s="154" t="s">
        <v>303</v>
      </c>
      <c r="B36" s="588">
        <v>2215</v>
      </c>
      <c r="C36" s="588">
        <v>2216</v>
      </c>
      <c r="D36" s="588">
        <v>2254</v>
      </c>
      <c r="E36" s="588">
        <v>2252</v>
      </c>
      <c r="F36" s="588">
        <v>2246</v>
      </c>
      <c r="G36" s="588">
        <v>2260</v>
      </c>
      <c r="H36" s="588">
        <v>2240</v>
      </c>
      <c r="I36" s="588">
        <v>2220</v>
      </c>
      <c r="J36" s="588">
        <v>2226</v>
      </c>
      <c r="K36" s="588">
        <v>2210</v>
      </c>
      <c r="L36" s="588">
        <v>2219</v>
      </c>
      <c r="M36" s="588">
        <v>2200</v>
      </c>
      <c r="N36" s="589">
        <f t="shared" si="1"/>
        <v>2229.8333333333335</v>
      </c>
    </row>
    <row r="37" spans="1:14" x14ac:dyDescent="0.2">
      <c r="A37" s="154" t="s">
        <v>304</v>
      </c>
      <c r="B37" s="588">
        <v>3177</v>
      </c>
      <c r="C37" s="588">
        <v>3202</v>
      </c>
      <c r="D37" s="588">
        <v>3269</v>
      </c>
      <c r="E37" s="588">
        <v>3257</v>
      </c>
      <c r="F37" s="588">
        <v>3265</v>
      </c>
      <c r="G37" s="588">
        <v>3281</v>
      </c>
      <c r="H37" s="588">
        <v>3278</v>
      </c>
      <c r="I37" s="588">
        <v>3264</v>
      </c>
      <c r="J37" s="588">
        <v>3276</v>
      </c>
      <c r="K37" s="588">
        <v>3319</v>
      </c>
      <c r="L37" s="588">
        <v>3305</v>
      </c>
      <c r="M37" s="588">
        <v>3321</v>
      </c>
      <c r="N37" s="589">
        <f t="shared" si="1"/>
        <v>3267.8333333333335</v>
      </c>
    </row>
    <row r="38" spans="1:14" x14ac:dyDescent="0.2">
      <c r="A38" s="154" t="s">
        <v>305</v>
      </c>
      <c r="B38" s="588">
        <v>23053</v>
      </c>
      <c r="C38" s="588">
        <v>23325</v>
      </c>
      <c r="D38" s="588">
        <v>23314</v>
      </c>
      <c r="E38" s="588">
        <v>23097</v>
      </c>
      <c r="F38" s="588">
        <v>23338</v>
      </c>
      <c r="G38" s="588">
        <v>23651</v>
      </c>
      <c r="H38" s="588">
        <v>23653</v>
      </c>
      <c r="I38" s="588">
        <v>23755</v>
      </c>
      <c r="J38" s="588">
        <v>23771</v>
      </c>
      <c r="K38" s="588">
        <v>23820</v>
      </c>
      <c r="L38" s="588">
        <v>23722</v>
      </c>
      <c r="M38" s="588">
        <v>23682</v>
      </c>
      <c r="N38" s="589">
        <f t="shared" si="1"/>
        <v>23515.083333333332</v>
      </c>
    </row>
    <row r="39" spans="1:14" x14ac:dyDescent="0.2">
      <c r="A39" s="154" t="s">
        <v>306</v>
      </c>
      <c r="B39" s="588">
        <v>5527</v>
      </c>
      <c r="C39" s="588">
        <v>5561</v>
      </c>
      <c r="D39" s="588">
        <v>5533</v>
      </c>
      <c r="E39" s="588">
        <v>5471</v>
      </c>
      <c r="F39" s="588">
        <v>5519</v>
      </c>
      <c r="G39" s="588">
        <v>5581</v>
      </c>
      <c r="H39" s="588">
        <v>5556</v>
      </c>
      <c r="I39" s="588">
        <v>5515</v>
      </c>
      <c r="J39" s="588">
        <v>5498</v>
      </c>
      <c r="K39" s="588">
        <v>5528</v>
      </c>
      <c r="L39" s="588">
        <v>5481</v>
      </c>
      <c r="M39" s="588">
        <v>5454</v>
      </c>
      <c r="N39" s="589">
        <f t="shared" si="1"/>
        <v>5518.666666666667</v>
      </c>
    </row>
    <row r="40" spans="1:14" x14ac:dyDescent="0.2">
      <c r="A40" s="154" t="s">
        <v>307</v>
      </c>
      <c r="B40" s="588">
        <v>1225</v>
      </c>
      <c r="C40" s="588">
        <v>1241</v>
      </c>
      <c r="D40" s="588">
        <v>1239</v>
      </c>
      <c r="E40" s="588">
        <v>1238</v>
      </c>
      <c r="F40" s="588">
        <v>1225</v>
      </c>
      <c r="G40" s="588">
        <v>1280</v>
      </c>
      <c r="H40" s="588">
        <v>1282</v>
      </c>
      <c r="I40" s="588">
        <v>1281</v>
      </c>
      <c r="J40" s="588">
        <v>1261</v>
      </c>
      <c r="K40" s="588">
        <v>1280</v>
      </c>
      <c r="L40" s="588">
        <v>1252</v>
      </c>
      <c r="M40" s="588">
        <v>1239</v>
      </c>
      <c r="N40" s="589">
        <f t="shared" si="1"/>
        <v>1253.5833333333333</v>
      </c>
    </row>
    <row r="41" spans="1:14" x14ac:dyDescent="0.2">
      <c r="A41" s="154" t="s">
        <v>308</v>
      </c>
      <c r="B41" s="588">
        <v>17740</v>
      </c>
      <c r="C41" s="588">
        <v>17868</v>
      </c>
      <c r="D41" s="588">
        <v>17846</v>
      </c>
      <c r="E41" s="588">
        <v>17667</v>
      </c>
      <c r="F41" s="588">
        <v>17710</v>
      </c>
      <c r="G41" s="588">
        <v>17807</v>
      </c>
      <c r="H41" s="588">
        <v>17646</v>
      </c>
      <c r="I41" s="588">
        <v>17479</v>
      </c>
      <c r="J41" s="588">
        <v>17448</v>
      </c>
      <c r="K41" s="588">
        <v>17506</v>
      </c>
      <c r="L41" s="588">
        <v>17516</v>
      </c>
      <c r="M41" s="588">
        <v>17373</v>
      </c>
      <c r="N41" s="589">
        <f t="shared" si="1"/>
        <v>17633.833333333332</v>
      </c>
    </row>
    <row r="42" spans="1:14" x14ac:dyDescent="0.2">
      <c r="A42" s="154" t="s">
        <v>309</v>
      </c>
      <c r="B42" s="588">
        <v>4121</v>
      </c>
      <c r="C42" s="588">
        <v>4223</v>
      </c>
      <c r="D42" s="588">
        <v>4253</v>
      </c>
      <c r="E42" s="588">
        <v>4290</v>
      </c>
      <c r="F42" s="588">
        <v>4311</v>
      </c>
      <c r="G42" s="588">
        <v>4347</v>
      </c>
      <c r="H42" s="588">
        <v>4355</v>
      </c>
      <c r="I42" s="588">
        <v>4337</v>
      </c>
      <c r="J42" s="588">
        <v>4345</v>
      </c>
      <c r="K42" s="588">
        <v>4327</v>
      </c>
      <c r="L42" s="588">
        <v>4285</v>
      </c>
      <c r="M42" s="588">
        <v>4235</v>
      </c>
      <c r="N42" s="589">
        <f t="shared" si="1"/>
        <v>4285.75</v>
      </c>
    </row>
    <row r="43" spans="1:14" x14ac:dyDescent="0.2">
      <c r="A43" s="154" t="s">
        <v>310</v>
      </c>
      <c r="B43" s="588">
        <v>6565</v>
      </c>
      <c r="C43" s="588">
        <v>6653</v>
      </c>
      <c r="D43" s="588">
        <v>6682</v>
      </c>
      <c r="E43" s="588">
        <v>6654</v>
      </c>
      <c r="F43" s="588">
        <v>6704</v>
      </c>
      <c r="G43" s="588">
        <v>6729</v>
      </c>
      <c r="H43" s="588">
        <v>6774</v>
      </c>
      <c r="I43" s="588">
        <v>6827</v>
      </c>
      <c r="J43" s="588">
        <v>6860</v>
      </c>
      <c r="K43" s="588">
        <v>6886</v>
      </c>
      <c r="L43" s="588">
        <v>6832</v>
      </c>
      <c r="M43" s="588">
        <v>6850</v>
      </c>
      <c r="N43" s="589">
        <f t="shared" si="1"/>
        <v>6751.333333333333</v>
      </c>
    </row>
    <row r="44" spans="1:14" x14ac:dyDescent="0.2">
      <c r="A44" s="154" t="s">
        <v>311</v>
      </c>
      <c r="B44" s="588">
        <v>13032</v>
      </c>
      <c r="C44" s="588">
        <v>13049</v>
      </c>
      <c r="D44" s="588">
        <v>12969</v>
      </c>
      <c r="E44" s="588">
        <v>12828</v>
      </c>
      <c r="F44" s="588">
        <v>12684</v>
      </c>
      <c r="G44" s="588">
        <v>12747</v>
      </c>
      <c r="H44" s="588">
        <v>12698</v>
      </c>
      <c r="I44" s="588">
        <v>12608</v>
      </c>
      <c r="J44" s="588">
        <v>12543</v>
      </c>
      <c r="K44" s="588">
        <v>12501</v>
      </c>
      <c r="L44" s="588">
        <v>12368</v>
      </c>
      <c r="M44" s="588">
        <v>12294</v>
      </c>
      <c r="N44" s="589">
        <f t="shared" si="1"/>
        <v>12693.416666666666</v>
      </c>
    </row>
    <row r="45" spans="1:14" x14ac:dyDescent="0.2">
      <c r="A45" s="154" t="s">
        <v>312</v>
      </c>
      <c r="B45" s="588">
        <v>774</v>
      </c>
      <c r="C45" s="588">
        <v>778</v>
      </c>
      <c r="D45" s="588">
        <v>788</v>
      </c>
      <c r="E45" s="588">
        <v>780</v>
      </c>
      <c r="F45" s="588">
        <v>782</v>
      </c>
      <c r="G45" s="588">
        <v>795</v>
      </c>
      <c r="H45" s="588">
        <v>801</v>
      </c>
      <c r="I45" s="588">
        <v>793</v>
      </c>
      <c r="J45" s="588">
        <v>774</v>
      </c>
      <c r="K45" s="588">
        <v>805</v>
      </c>
      <c r="L45" s="588">
        <v>788</v>
      </c>
      <c r="M45" s="588">
        <v>791</v>
      </c>
      <c r="N45" s="589">
        <f t="shared" si="1"/>
        <v>787.41666666666663</v>
      </c>
    </row>
    <row r="46" spans="1:14" x14ac:dyDescent="0.2">
      <c r="A46" s="154" t="s">
        <v>313</v>
      </c>
      <c r="B46" s="588">
        <v>2399</v>
      </c>
      <c r="C46" s="588">
        <v>2426</v>
      </c>
      <c r="D46" s="588">
        <v>2501</v>
      </c>
      <c r="E46" s="588">
        <v>2521</v>
      </c>
      <c r="F46" s="588">
        <v>2585</v>
      </c>
      <c r="G46" s="588">
        <v>2610</v>
      </c>
      <c r="H46" s="588">
        <v>2614</v>
      </c>
      <c r="I46" s="588">
        <v>2615</v>
      </c>
      <c r="J46" s="588">
        <v>2587</v>
      </c>
      <c r="K46" s="588">
        <v>2603</v>
      </c>
      <c r="L46" s="588">
        <v>2524</v>
      </c>
      <c r="M46" s="588">
        <v>2498</v>
      </c>
      <c r="N46" s="589">
        <f t="shared" si="1"/>
        <v>2540.25</v>
      </c>
    </row>
    <row r="47" spans="1:14" x14ac:dyDescent="0.2">
      <c r="A47" s="154" t="s">
        <v>314</v>
      </c>
      <c r="B47" s="588">
        <v>1143</v>
      </c>
      <c r="C47" s="588">
        <v>1147</v>
      </c>
      <c r="D47" s="588">
        <v>1150</v>
      </c>
      <c r="E47" s="588">
        <v>1138</v>
      </c>
      <c r="F47" s="588">
        <v>1143</v>
      </c>
      <c r="G47" s="588">
        <v>1138</v>
      </c>
      <c r="H47" s="588">
        <v>1132</v>
      </c>
      <c r="I47" s="588">
        <v>1136</v>
      </c>
      <c r="J47" s="588">
        <v>1126</v>
      </c>
      <c r="K47" s="588">
        <v>1128</v>
      </c>
      <c r="L47" s="588">
        <v>1128</v>
      </c>
      <c r="M47" s="588">
        <v>1128</v>
      </c>
      <c r="N47" s="589">
        <f t="shared" si="1"/>
        <v>1136.4166666666667</v>
      </c>
    </row>
    <row r="48" spans="1:14" x14ac:dyDescent="0.2">
      <c r="A48" s="154" t="s">
        <v>315</v>
      </c>
      <c r="B48" s="588">
        <v>4602</v>
      </c>
      <c r="C48" s="588">
        <v>4662</v>
      </c>
      <c r="D48" s="588">
        <v>4664</v>
      </c>
      <c r="E48" s="588">
        <v>4662</v>
      </c>
      <c r="F48" s="588">
        <v>4698</v>
      </c>
      <c r="G48" s="588">
        <v>4735</v>
      </c>
      <c r="H48" s="588">
        <v>4729</v>
      </c>
      <c r="I48" s="588">
        <v>4688</v>
      </c>
      <c r="J48" s="588">
        <v>4689</v>
      </c>
      <c r="K48" s="588">
        <v>4648</v>
      </c>
      <c r="L48" s="588">
        <v>4589</v>
      </c>
      <c r="M48" s="588">
        <v>4589</v>
      </c>
      <c r="N48" s="589">
        <f t="shared" si="1"/>
        <v>4662.916666666667</v>
      </c>
    </row>
    <row r="49" spans="1:14" x14ac:dyDescent="0.2">
      <c r="A49" s="154" t="s">
        <v>316</v>
      </c>
      <c r="B49" s="588">
        <v>4740</v>
      </c>
      <c r="C49" s="588">
        <v>4836</v>
      </c>
      <c r="D49" s="588">
        <v>4820</v>
      </c>
      <c r="E49" s="588">
        <v>4796</v>
      </c>
      <c r="F49" s="588">
        <v>4802</v>
      </c>
      <c r="G49" s="588">
        <v>4868</v>
      </c>
      <c r="H49" s="588">
        <v>4868</v>
      </c>
      <c r="I49" s="588">
        <v>4855</v>
      </c>
      <c r="J49" s="588">
        <v>4855</v>
      </c>
      <c r="K49" s="588">
        <v>4854</v>
      </c>
      <c r="L49" s="588">
        <v>4852</v>
      </c>
      <c r="M49" s="588">
        <v>4834</v>
      </c>
      <c r="N49" s="589">
        <f t="shared" si="1"/>
        <v>4831.666666666667</v>
      </c>
    </row>
    <row r="50" spans="1:14" x14ac:dyDescent="0.2">
      <c r="A50" s="154" t="s">
        <v>317</v>
      </c>
      <c r="B50" s="588">
        <v>1163</v>
      </c>
      <c r="C50" s="588">
        <v>1188</v>
      </c>
      <c r="D50" s="588">
        <v>1201</v>
      </c>
      <c r="E50" s="588">
        <v>1195</v>
      </c>
      <c r="F50" s="588">
        <v>1195</v>
      </c>
      <c r="G50" s="588">
        <v>1195</v>
      </c>
      <c r="H50" s="588">
        <v>1186</v>
      </c>
      <c r="I50" s="588">
        <v>1187</v>
      </c>
      <c r="J50" s="588">
        <v>1190</v>
      </c>
      <c r="K50" s="588">
        <v>1198</v>
      </c>
      <c r="L50" s="588">
        <v>1193</v>
      </c>
      <c r="M50" s="588">
        <v>1166</v>
      </c>
      <c r="N50" s="589">
        <f t="shared" si="1"/>
        <v>1188.0833333333333</v>
      </c>
    </row>
    <row r="51" spans="1:14" x14ac:dyDescent="0.2">
      <c r="A51" s="154" t="s">
        <v>318</v>
      </c>
      <c r="B51" s="588">
        <v>2776</v>
      </c>
      <c r="C51" s="588">
        <v>2805</v>
      </c>
      <c r="D51" s="588">
        <v>2876</v>
      </c>
      <c r="E51" s="588">
        <v>2873</v>
      </c>
      <c r="F51" s="588">
        <v>2908</v>
      </c>
      <c r="G51" s="588">
        <v>2937</v>
      </c>
      <c r="H51" s="588">
        <v>2958</v>
      </c>
      <c r="I51" s="588">
        <v>2971</v>
      </c>
      <c r="J51" s="588">
        <v>2959</v>
      </c>
      <c r="K51" s="588">
        <v>2992</v>
      </c>
      <c r="L51" s="588">
        <v>2978</v>
      </c>
      <c r="M51" s="588">
        <v>2984</v>
      </c>
      <c r="N51" s="589">
        <f t="shared" si="1"/>
        <v>2918.0833333333335</v>
      </c>
    </row>
    <row r="52" spans="1:14" x14ac:dyDescent="0.2">
      <c r="A52" s="154" t="s">
        <v>319</v>
      </c>
      <c r="B52" s="588">
        <v>2316</v>
      </c>
      <c r="C52" s="588">
        <v>2342</v>
      </c>
      <c r="D52" s="588">
        <v>2371</v>
      </c>
      <c r="E52" s="588">
        <v>2394</v>
      </c>
      <c r="F52" s="588">
        <v>2425</v>
      </c>
      <c r="G52" s="588">
        <v>2431</v>
      </c>
      <c r="H52" s="588">
        <v>2429</v>
      </c>
      <c r="I52" s="588">
        <v>2465</v>
      </c>
      <c r="J52" s="588">
        <v>2439</v>
      </c>
      <c r="K52" s="588">
        <v>2405</v>
      </c>
      <c r="L52" s="588">
        <v>2414</v>
      </c>
      <c r="M52" s="588">
        <v>2440</v>
      </c>
      <c r="N52" s="589">
        <f t="shared" si="1"/>
        <v>2405.9166666666665</v>
      </c>
    </row>
    <row r="53" spans="1:14" x14ac:dyDescent="0.2">
      <c r="A53" s="154" t="s">
        <v>320</v>
      </c>
      <c r="B53" s="588">
        <v>3026</v>
      </c>
      <c r="C53" s="588">
        <v>3078</v>
      </c>
      <c r="D53" s="588">
        <v>3121</v>
      </c>
      <c r="E53" s="588">
        <v>3107</v>
      </c>
      <c r="F53" s="588">
        <v>3135</v>
      </c>
      <c r="G53" s="588">
        <v>3191</v>
      </c>
      <c r="H53" s="588">
        <v>3165</v>
      </c>
      <c r="I53" s="588">
        <v>3176</v>
      </c>
      <c r="J53" s="588">
        <v>3140</v>
      </c>
      <c r="K53" s="588">
        <v>3114</v>
      </c>
      <c r="L53" s="588">
        <v>3074</v>
      </c>
      <c r="M53" s="588">
        <v>3080</v>
      </c>
      <c r="N53" s="589">
        <f t="shared" si="1"/>
        <v>3117.25</v>
      </c>
    </row>
    <row r="54" spans="1:14" x14ac:dyDescent="0.2">
      <c r="A54" s="154" t="s">
        <v>321</v>
      </c>
      <c r="B54" s="588">
        <v>3079</v>
      </c>
      <c r="C54" s="588">
        <v>3111</v>
      </c>
      <c r="D54" s="588">
        <v>3147</v>
      </c>
      <c r="E54" s="588">
        <v>3138</v>
      </c>
      <c r="F54" s="588">
        <v>3175</v>
      </c>
      <c r="G54" s="588">
        <v>3264</v>
      </c>
      <c r="H54" s="588">
        <v>3298</v>
      </c>
      <c r="I54" s="588">
        <v>3306</v>
      </c>
      <c r="J54" s="588">
        <v>3287</v>
      </c>
      <c r="K54" s="588">
        <v>3309</v>
      </c>
      <c r="L54" s="588">
        <v>3288</v>
      </c>
      <c r="M54" s="588">
        <v>3194</v>
      </c>
      <c r="N54" s="589">
        <f t="shared" si="1"/>
        <v>3216.3333333333335</v>
      </c>
    </row>
    <row r="55" spans="1:14" x14ac:dyDescent="0.2">
      <c r="A55" s="154" t="s">
        <v>322</v>
      </c>
      <c r="B55" s="588">
        <v>2451</v>
      </c>
      <c r="C55" s="588">
        <v>2465</v>
      </c>
      <c r="D55" s="588">
        <v>2498</v>
      </c>
      <c r="E55" s="588">
        <v>2513</v>
      </c>
      <c r="F55" s="588">
        <v>2561</v>
      </c>
      <c r="G55" s="588">
        <v>2588</v>
      </c>
      <c r="H55" s="588">
        <v>2582</v>
      </c>
      <c r="I55" s="588">
        <v>2575</v>
      </c>
      <c r="J55" s="588">
        <v>2576</v>
      </c>
      <c r="K55" s="588">
        <v>2540</v>
      </c>
      <c r="L55" s="588">
        <v>2551</v>
      </c>
      <c r="M55" s="588">
        <v>2557</v>
      </c>
      <c r="N55" s="589">
        <f t="shared" si="1"/>
        <v>2538.0833333333335</v>
      </c>
    </row>
    <row r="56" spans="1:14" x14ac:dyDescent="0.2">
      <c r="A56" s="154" t="s">
        <v>323</v>
      </c>
      <c r="B56" s="588">
        <v>3142</v>
      </c>
      <c r="C56" s="588">
        <v>3165</v>
      </c>
      <c r="D56" s="588">
        <v>3142</v>
      </c>
      <c r="E56" s="588">
        <v>3145</v>
      </c>
      <c r="F56" s="588">
        <v>3169</v>
      </c>
      <c r="G56" s="588">
        <v>3201</v>
      </c>
      <c r="H56" s="588">
        <v>3215</v>
      </c>
      <c r="I56" s="588">
        <v>3220</v>
      </c>
      <c r="J56" s="588">
        <v>3208</v>
      </c>
      <c r="K56" s="588">
        <v>3172</v>
      </c>
      <c r="L56" s="588">
        <v>3138</v>
      </c>
      <c r="M56" s="588">
        <v>3051</v>
      </c>
      <c r="N56" s="589">
        <f t="shared" si="1"/>
        <v>3164</v>
      </c>
    </row>
    <row r="57" spans="1:14" x14ac:dyDescent="0.2">
      <c r="A57" s="154" t="s">
        <v>324</v>
      </c>
      <c r="B57" s="588">
        <v>1781</v>
      </c>
      <c r="C57" s="588">
        <v>1814</v>
      </c>
      <c r="D57" s="588">
        <v>1806</v>
      </c>
      <c r="E57" s="588">
        <v>1799</v>
      </c>
      <c r="F57" s="588">
        <v>1850</v>
      </c>
      <c r="G57" s="588">
        <v>1863</v>
      </c>
      <c r="H57" s="588">
        <v>1863</v>
      </c>
      <c r="I57" s="588">
        <v>1875</v>
      </c>
      <c r="J57" s="588">
        <v>1822</v>
      </c>
      <c r="K57" s="588">
        <v>1818</v>
      </c>
      <c r="L57" s="588">
        <v>1821</v>
      </c>
      <c r="M57" s="588">
        <v>1833</v>
      </c>
      <c r="N57" s="589">
        <f t="shared" si="1"/>
        <v>1828.75</v>
      </c>
    </row>
    <row r="58" spans="1:14" x14ac:dyDescent="0.2">
      <c r="A58" s="154" t="s">
        <v>325</v>
      </c>
      <c r="B58" s="588">
        <v>1166</v>
      </c>
      <c r="C58" s="588">
        <v>1186</v>
      </c>
      <c r="D58" s="588">
        <v>1194</v>
      </c>
      <c r="E58" s="588">
        <v>1196</v>
      </c>
      <c r="F58" s="588">
        <v>1201</v>
      </c>
      <c r="G58" s="588">
        <v>1183</v>
      </c>
      <c r="H58" s="588">
        <v>1171</v>
      </c>
      <c r="I58" s="588">
        <v>1201</v>
      </c>
      <c r="J58" s="588">
        <v>1193</v>
      </c>
      <c r="K58" s="588">
        <v>1187</v>
      </c>
      <c r="L58" s="588">
        <v>1180</v>
      </c>
      <c r="M58" s="588">
        <v>1130</v>
      </c>
      <c r="N58" s="589">
        <f t="shared" si="1"/>
        <v>1182.3333333333333</v>
      </c>
    </row>
    <row r="59" spans="1:14" x14ac:dyDescent="0.2">
      <c r="A59" s="154" t="s">
        <v>326</v>
      </c>
      <c r="B59" s="588">
        <v>3330</v>
      </c>
      <c r="C59" s="588">
        <v>3404</v>
      </c>
      <c r="D59" s="588">
        <v>3425</v>
      </c>
      <c r="E59" s="588">
        <v>3437</v>
      </c>
      <c r="F59" s="588">
        <v>3413</v>
      </c>
      <c r="G59" s="588">
        <v>3460</v>
      </c>
      <c r="H59" s="588">
        <v>3438</v>
      </c>
      <c r="I59" s="588">
        <v>3429</v>
      </c>
      <c r="J59" s="588">
        <v>3426</v>
      </c>
      <c r="K59" s="588">
        <v>3383</v>
      </c>
      <c r="L59" s="588">
        <v>3314</v>
      </c>
      <c r="M59" s="588">
        <v>3318</v>
      </c>
      <c r="N59" s="589">
        <f t="shared" si="1"/>
        <v>3398.0833333333335</v>
      </c>
    </row>
    <row r="60" spans="1:14" x14ac:dyDescent="0.2">
      <c r="A60" s="154" t="s">
        <v>327</v>
      </c>
      <c r="B60" s="588">
        <v>580</v>
      </c>
      <c r="C60" s="588">
        <v>606</v>
      </c>
      <c r="D60" s="588">
        <v>601</v>
      </c>
      <c r="E60" s="588">
        <v>608</v>
      </c>
      <c r="F60" s="588">
        <v>626</v>
      </c>
      <c r="G60" s="588">
        <v>632</v>
      </c>
      <c r="H60" s="588">
        <v>618</v>
      </c>
      <c r="I60" s="588">
        <v>648</v>
      </c>
      <c r="J60" s="588">
        <v>649</v>
      </c>
      <c r="K60" s="588">
        <v>652</v>
      </c>
      <c r="L60" s="588">
        <v>641</v>
      </c>
      <c r="M60" s="588">
        <v>652</v>
      </c>
      <c r="N60" s="589">
        <f t="shared" si="1"/>
        <v>626.08333333333337</v>
      </c>
    </row>
    <row r="61" spans="1:14" x14ac:dyDescent="0.2">
      <c r="A61" s="154" t="s">
        <v>328</v>
      </c>
      <c r="B61" s="588">
        <v>85</v>
      </c>
      <c r="C61" s="588">
        <v>85</v>
      </c>
      <c r="D61" s="588">
        <v>90</v>
      </c>
      <c r="E61" s="588">
        <v>90</v>
      </c>
      <c r="F61" s="588">
        <v>104</v>
      </c>
      <c r="G61" s="588">
        <v>107</v>
      </c>
      <c r="H61" s="588">
        <v>104</v>
      </c>
      <c r="I61" s="588">
        <v>102</v>
      </c>
      <c r="J61" s="588">
        <v>112</v>
      </c>
      <c r="K61" s="588">
        <v>118</v>
      </c>
      <c r="L61" s="588">
        <v>113</v>
      </c>
      <c r="M61" s="588">
        <v>113</v>
      </c>
      <c r="N61" s="589">
        <f t="shared" si="1"/>
        <v>101.91666666666667</v>
      </c>
    </row>
    <row r="62" spans="1:14" x14ac:dyDescent="0.2">
      <c r="A62" s="154" t="s">
        <v>329</v>
      </c>
      <c r="B62" s="588">
        <v>7817</v>
      </c>
      <c r="C62" s="588">
        <v>7900</v>
      </c>
      <c r="D62" s="588">
        <v>7952</v>
      </c>
      <c r="E62" s="588">
        <v>7908</v>
      </c>
      <c r="F62" s="588">
        <v>7987</v>
      </c>
      <c r="G62" s="588">
        <v>7974</v>
      </c>
      <c r="H62" s="588">
        <v>7970</v>
      </c>
      <c r="I62" s="588">
        <v>7944</v>
      </c>
      <c r="J62" s="588">
        <v>7914</v>
      </c>
      <c r="K62" s="588">
        <v>7908</v>
      </c>
      <c r="L62" s="588">
        <v>7850</v>
      </c>
      <c r="M62" s="588">
        <v>7831</v>
      </c>
      <c r="N62" s="589">
        <f t="shared" si="1"/>
        <v>7912.916666666667</v>
      </c>
    </row>
    <row r="63" spans="1:14" x14ac:dyDescent="0.2">
      <c r="A63" s="154" t="s">
        <v>330</v>
      </c>
      <c r="B63" s="588">
        <v>1570</v>
      </c>
      <c r="C63" s="588">
        <v>1589</v>
      </c>
      <c r="D63" s="588">
        <v>1599</v>
      </c>
      <c r="E63" s="588">
        <v>1604</v>
      </c>
      <c r="F63" s="588">
        <v>1601</v>
      </c>
      <c r="G63" s="588">
        <v>1638</v>
      </c>
      <c r="H63" s="588">
        <v>1635</v>
      </c>
      <c r="I63" s="588">
        <v>1639</v>
      </c>
      <c r="J63" s="588">
        <v>1623</v>
      </c>
      <c r="K63" s="588">
        <v>1620</v>
      </c>
      <c r="L63" s="588">
        <v>1607</v>
      </c>
      <c r="M63" s="588">
        <v>1598</v>
      </c>
      <c r="N63" s="589">
        <f t="shared" si="1"/>
        <v>1610.25</v>
      </c>
    </row>
    <row r="64" spans="1:14" x14ac:dyDescent="0.2">
      <c r="A64" s="154" t="s">
        <v>331</v>
      </c>
      <c r="B64" s="588">
        <v>4759</v>
      </c>
      <c r="C64" s="588">
        <v>4799</v>
      </c>
      <c r="D64" s="588">
        <v>4856</v>
      </c>
      <c r="E64" s="588">
        <v>4886</v>
      </c>
      <c r="F64" s="588">
        <v>4850</v>
      </c>
      <c r="G64" s="588">
        <v>4918</v>
      </c>
      <c r="H64" s="588">
        <v>4930</v>
      </c>
      <c r="I64" s="588">
        <v>4858</v>
      </c>
      <c r="J64" s="588">
        <v>4826</v>
      </c>
      <c r="K64" s="588">
        <v>4842</v>
      </c>
      <c r="L64" s="588">
        <v>4779</v>
      </c>
      <c r="M64" s="588">
        <v>4776</v>
      </c>
      <c r="N64" s="589">
        <f t="shared" si="1"/>
        <v>4839.916666666667</v>
      </c>
    </row>
    <row r="65" spans="1:14" x14ac:dyDescent="0.2">
      <c r="A65" s="154" t="s">
        <v>332</v>
      </c>
      <c r="B65" s="588">
        <v>4800</v>
      </c>
      <c r="C65" s="588">
        <v>4849</v>
      </c>
      <c r="D65" s="588">
        <v>4902</v>
      </c>
      <c r="E65" s="588">
        <v>4864</v>
      </c>
      <c r="F65" s="588">
        <v>4897</v>
      </c>
      <c r="G65" s="588">
        <v>4910</v>
      </c>
      <c r="H65" s="588">
        <v>4911</v>
      </c>
      <c r="I65" s="588">
        <v>4881</v>
      </c>
      <c r="J65" s="588">
        <v>4896</v>
      </c>
      <c r="K65" s="588">
        <v>4839</v>
      </c>
      <c r="L65" s="588">
        <v>4790</v>
      </c>
      <c r="M65" s="588">
        <v>4794</v>
      </c>
      <c r="N65" s="589">
        <f t="shared" si="1"/>
        <v>4861.083333333333</v>
      </c>
    </row>
    <row r="66" spans="1:14" x14ac:dyDescent="0.2">
      <c r="A66" s="154" t="s">
        <v>333</v>
      </c>
      <c r="B66" s="588">
        <v>4579</v>
      </c>
      <c r="C66" s="588">
        <v>4594</v>
      </c>
      <c r="D66" s="588">
        <v>4613</v>
      </c>
      <c r="E66" s="588">
        <v>4593</v>
      </c>
      <c r="F66" s="588">
        <v>4655</v>
      </c>
      <c r="G66" s="588">
        <v>4673</v>
      </c>
      <c r="H66" s="588">
        <v>4691</v>
      </c>
      <c r="I66" s="588">
        <v>4692</v>
      </c>
      <c r="J66" s="588">
        <v>4658</v>
      </c>
      <c r="K66" s="588">
        <v>4670</v>
      </c>
      <c r="L66" s="588">
        <v>4679</v>
      </c>
      <c r="M66" s="588">
        <v>4705</v>
      </c>
      <c r="N66" s="589">
        <f t="shared" si="1"/>
        <v>4650.166666666667</v>
      </c>
    </row>
    <row r="67" spans="1:14" x14ac:dyDescent="0.2">
      <c r="A67" s="154" t="s">
        <v>334</v>
      </c>
      <c r="B67" s="588">
        <v>4264</v>
      </c>
      <c r="C67" s="588">
        <v>4332</v>
      </c>
      <c r="D67" s="588">
        <v>4301</v>
      </c>
      <c r="E67" s="588">
        <v>4267</v>
      </c>
      <c r="F67" s="588">
        <v>4312</v>
      </c>
      <c r="G67" s="588">
        <v>4270</v>
      </c>
      <c r="H67" s="588">
        <v>4236</v>
      </c>
      <c r="I67" s="588">
        <v>4265</v>
      </c>
      <c r="J67" s="588">
        <v>4260</v>
      </c>
      <c r="K67" s="588">
        <v>4244</v>
      </c>
      <c r="L67" s="588">
        <v>4230</v>
      </c>
      <c r="M67" s="588">
        <v>4178</v>
      </c>
      <c r="N67" s="589">
        <f t="shared" si="1"/>
        <v>4263.25</v>
      </c>
    </row>
    <row r="68" spans="1:14" x14ac:dyDescent="0.2">
      <c r="A68" s="154" t="s">
        <v>335</v>
      </c>
      <c r="B68" s="588">
        <v>2375</v>
      </c>
      <c r="C68" s="588">
        <v>2388</v>
      </c>
      <c r="D68" s="588">
        <v>2399</v>
      </c>
      <c r="E68" s="588">
        <v>2375</v>
      </c>
      <c r="F68" s="588">
        <v>2406</v>
      </c>
      <c r="G68" s="588">
        <v>2399</v>
      </c>
      <c r="H68" s="588">
        <v>2387</v>
      </c>
      <c r="I68" s="588">
        <v>2392</v>
      </c>
      <c r="J68" s="588">
        <v>2404</v>
      </c>
      <c r="K68" s="588">
        <v>2416</v>
      </c>
      <c r="L68" s="588">
        <v>2397</v>
      </c>
      <c r="M68" s="588">
        <v>2392</v>
      </c>
      <c r="N68" s="589">
        <f t="shared" si="1"/>
        <v>2394.1666666666665</v>
      </c>
    </row>
    <row r="69" spans="1:14" x14ac:dyDescent="0.2">
      <c r="A69" s="154" t="s">
        <v>336</v>
      </c>
      <c r="B69" s="588">
        <v>2414</v>
      </c>
      <c r="C69" s="588">
        <v>2413</v>
      </c>
      <c r="D69" s="588">
        <v>2449</v>
      </c>
      <c r="E69" s="588">
        <v>2444</v>
      </c>
      <c r="F69" s="588">
        <v>2444</v>
      </c>
      <c r="G69" s="588">
        <v>2474</v>
      </c>
      <c r="H69" s="588">
        <v>2467</v>
      </c>
      <c r="I69" s="588">
        <v>2432</v>
      </c>
      <c r="J69" s="588">
        <v>2432</v>
      </c>
      <c r="K69" s="588">
        <v>2455</v>
      </c>
      <c r="L69" s="588">
        <v>2427</v>
      </c>
      <c r="M69" s="588">
        <v>2425</v>
      </c>
      <c r="N69" s="589">
        <f t="shared" si="1"/>
        <v>2439.6666666666665</v>
      </c>
    </row>
    <row r="70" spans="1:14" x14ac:dyDescent="0.2">
      <c r="A70" s="154" t="s">
        <v>337</v>
      </c>
      <c r="B70" s="588">
        <v>1044</v>
      </c>
      <c r="C70" s="588">
        <v>1051</v>
      </c>
      <c r="D70" s="588">
        <v>1072</v>
      </c>
      <c r="E70" s="588">
        <v>1063</v>
      </c>
      <c r="F70" s="588">
        <v>1085</v>
      </c>
      <c r="G70" s="588">
        <v>1088</v>
      </c>
      <c r="H70" s="588">
        <v>1087</v>
      </c>
      <c r="I70" s="588">
        <v>1076</v>
      </c>
      <c r="J70" s="588">
        <v>1060</v>
      </c>
      <c r="K70" s="588">
        <v>1055</v>
      </c>
      <c r="L70" s="588">
        <v>1025</v>
      </c>
      <c r="M70" s="588">
        <v>1032</v>
      </c>
      <c r="N70" s="589">
        <f t="shared" ref="N70:N133" si="2">AVERAGE(B70:M70)</f>
        <v>1061.5</v>
      </c>
    </row>
    <row r="71" spans="1:14" x14ac:dyDescent="0.2">
      <c r="A71" s="154" t="s">
        <v>338</v>
      </c>
      <c r="B71" s="588">
        <v>677</v>
      </c>
      <c r="C71" s="588">
        <v>690</v>
      </c>
      <c r="D71" s="588">
        <v>690</v>
      </c>
      <c r="E71" s="588">
        <v>697</v>
      </c>
      <c r="F71" s="588">
        <v>679</v>
      </c>
      <c r="G71" s="588">
        <v>679</v>
      </c>
      <c r="H71" s="588">
        <v>672</v>
      </c>
      <c r="I71" s="588">
        <v>658</v>
      </c>
      <c r="J71" s="588">
        <v>650</v>
      </c>
      <c r="K71" s="588">
        <v>646</v>
      </c>
      <c r="L71" s="588">
        <v>650</v>
      </c>
      <c r="M71" s="588">
        <v>635</v>
      </c>
      <c r="N71" s="589">
        <f t="shared" si="2"/>
        <v>668.58333333333337</v>
      </c>
    </row>
    <row r="72" spans="1:14" x14ac:dyDescent="0.2">
      <c r="A72" s="154" t="s">
        <v>339</v>
      </c>
      <c r="B72" s="588">
        <v>1725</v>
      </c>
      <c r="C72" s="588">
        <v>1749</v>
      </c>
      <c r="D72" s="588">
        <v>1766</v>
      </c>
      <c r="E72" s="588">
        <v>1771</v>
      </c>
      <c r="F72" s="588">
        <v>1749</v>
      </c>
      <c r="G72" s="588">
        <v>1764</v>
      </c>
      <c r="H72" s="588">
        <v>1774</v>
      </c>
      <c r="I72" s="588">
        <v>1800</v>
      </c>
      <c r="J72" s="588">
        <v>1802</v>
      </c>
      <c r="K72" s="588">
        <v>1803</v>
      </c>
      <c r="L72" s="588">
        <v>1782</v>
      </c>
      <c r="M72" s="588">
        <v>1761</v>
      </c>
      <c r="N72" s="589">
        <f t="shared" si="2"/>
        <v>1770.5</v>
      </c>
    </row>
    <row r="73" spans="1:14" x14ac:dyDescent="0.2">
      <c r="A73" s="154" t="s">
        <v>340</v>
      </c>
      <c r="B73" s="588">
        <v>2105</v>
      </c>
      <c r="C73" s="588">
        <v>2118</v>
      </c>
      <c r="D73" s="588">
        <v>2124</v>
      </c>
      <c r="E73" s="588">
        <v>2102</v>
      </c>
      <c r="F73" s="588">
        <v>2145</v>
      </c>
      <c r="G73" s="588">
        <v>2180</v>
      </c>
      <c r="H73" s="588">
        <v>2169</v>
      </c>
      <c r="I73" s="588">
        <v>2164</v>
      </c>
      <c r="J73" s="588">
        <v>2176</v>
      </c>
      <c r="K73" s="588">
        <v>2197</v>
      </c>
      <c r="L73" s="588">
        <v>2169</v>
      </c>
      <c r="M73" s="588">
        <v>2154</v>
      </c>
      <c r="N73" s="589">
        <f t="shared" si="2"/>
        <v>2150.25</v>
      </c>
    </row>
    <row r="74" spans="1:14" x14ac:dyDescent="0.2">
      <c r="A74" s="154" t="s">
        <v>341</v>
      </c>
      <c r="B74" s="588">
        <v>2857</v>
      </c>
      <c r="C74" s="588">
        <v>2889</v>
      </c>
      <c r="D74" s="588">
        <v>2893</v>
      </c>
      <c r="E74" s="588">
        <v>2894</v>
      </c>
      <c r="F74" s="588">
        <v>2941</v>
      </c>
      <c r="G74" s="588">
        <v>2951</v>
      </c>
      <c r="H74" s="588">
        <v>2914</v>
      </c>
      <c r="I74" s="588">
        <v>2903</v>
      </c>
      <c r="J74" s="588">
        <v>2927</v>
      </c>
      <c r="K74" s="588">
        <v>2914</v>
      </c>
      <c r="L74" s="588">
        <v>2874</v>
      </c>
      <c r="M74" s="588">
        <v>2861</v>
      </c>
      <c r="N74" s="589">
        <f t="shared" si="2"/>
        <v>2901.5</v>
      </c>
    </row>
    <row r="75" spans="1:14" x14ac:dyDescent="0.2">
      <c r="A75" s="154" t="s">
        <v>342</v>
      </c>
      <c r="B75" s="588">
        <v>9349</v>
      </c>
      <c r="C75" s="588">
        <v>9384</v>
      </c>
      <c r="D75" s="588">
        <v>9433</v>
      </c>
      <c r="E75" s="588">
        <v>9330</v>
      </c>
      <c r="F75" s="588">
        <v>9363</v>
      </c>
      <c r="G75" s="588">
        <v>9365</v>
      </c>
      <c r="H75" s="588">
        <v>9316</v>
      </c>
      <c r="I75" s="588">
        <v>9256</v>
      </c>
      <c r="J75" s="588">
        <v>9140</v>
      </c>
      <c r="K75" s="588">
        <v>9092</v>
      </c>
      <c r="L75" s="588">
        <v>9040</v>
      </c>
      <c r="M75" s="588">
        <v>9020</v>
      </c>
      <c r="N75" s="589">
        <f t="shared" si="2"/>
        <v>9257.3333333333339</v>
      </c>
    </row>
    <row r="76" spans="1:14" x14ac:dyDescent="0.2">
      <c r="A76" s="154" t="s">
        <v>343</v>
      </c>
      <c r="B76" s="588">
        <v>11651</v>
      </c>
      <c r="C76" s="588">
        <v>11744</v>
      </c>
      <c r="D76" s="588">
        <v>11749</v>
      </c>
      <c r="E76" s="588">
        <v>11617</v>
      </c>
      <c r="F76" s="588">
        <v>11586</v>
      </c>
      <c r="G76" s="588">
        <v>11565</v>
      </c>
      <c r="H76" s="588">
        <v>11563</v>
      </c>
      <c r="I76" s="588">
        <v>11527</v>
      </c>
      <c r="J76" s="588">
        <v>11502</v>
      </c>
      <c r="K76" s="588">
        <v>11638</v>
      </c>
      <c r="L76" s="588">
        <v>11586</v>
      </c>
      <c r="M76" s="588">
        <v>11565</v>
      </c>
      <c r="N76" s="589">
        <f t="shared" si="2"/>
        <v>11607.75</v>
      </c>
    </row>
    <row r="77" spans="1:14" x14ac:dyDescent="0.2">
      <c r="A77" s="154" t="s">
        <v>344</v>
      </c>
      <c r="B77" s="588">
        <v>3359</v>
      </c>
      <c r="C77" s="588">
        <v>3417</v>
      </c>
      <c r="D77" s="588">
        <v>3477</v>
      </c>
      <c r="E77" s="588">
        <v>3482</v>
      </c>
      <c r="F77" s="588">
        <v>3501</v>
      </c>
      <c r="G77" s="588">
        <v>3548</v>
      </c>
      <c r="H77" s="588">
        <v>3572</v>
      </c>
      <c r="I77" s="588">
        <v>3569</v>
      </c>
      <c r="J77" s="588">
        <v>3595</v>
      </c>
      <c r="K77" s="588">
        <v>3605</v>
      </c>
      <c r="L77" s="588">
        <v>3591</v>
      </c>
      <c r="M77" s="588">
        <v>3583</v>
      </c>
      <c r="N77" s="589">
        <f t="shared" si="2"/>
        <v>3524.9166666666665</v>
      </c>
    </row>
    <row r="78" spans="1:14" x14ac:dyDescent="0.2">
      <c r="A78" s="154" t="s">
        <v>345</v>
      </c>
      <c r="B78" s="588">
        <v>1558</v>
      </c>
      <c r="C78" s="588">
        <v>1592</v>
      </c>
      <c r="D78" s="588">
        <v>1592</v>
      </c>
      <c r="E78" s="588">
        <v>1598</v>
      </c>
      <c r="F78" s="588">
        <v>1595</v>
      </c>
      <c r="G78" s="588">
        <v>1604</v>
      </c>
      <c r="H78" s="588">
        <v>1596</v>
      </c>
      <c r="I78" s="588">
        <v>1611</v>
      </c>
      <c r="J78" s="588">
        <v>1609</v>
      </c>
      <c r="K78" s="588">
        <v>1596</v>
      </c>
      <c r="L78" s="588">
        <v>1614</v>
      </c>
      <c r="M78" s="588">
        <v>1640</v>
      </c>
      <c r="N78" s="589">
        <f t="shared" si="2"/>
        <v>1600.4166666666667</v>
      </c>
    </row>
    <row r="79" spans="1:14" x14ac:dyDescent="0.2">
      <c r="A79" s="154" t="s">
        <v>346</v>
      </c>
      <c r="B79" s="588">
        <v>13015</v>
      </c>
      <c r="C79" s="588">
        <v>13149</v>
      </c>
      <c r="D79" s="588">
        <v>13138</v>
      </c>
      <c r="E79" s="588">
        <v>13082</v>
      </c>
      <c r="F79" s="588">
        <v>13308</v>
      </c>
      <c r="G79" s="588">
        <v>13351</v>
      </c>
      <c r="H79" s="588">
        <v>13240</v>
      </c>
      <c r="I79" s="588">
        <v>13224</v>
      </c>
      <c r="J79" s="588">
        <v>13144</v>
      </c>
      <c r="K79" s="588">
        <v>13077</v>
      </c>
      <c r="L79" s="588">
        <v>13000</v>
      </c>
      <c r="M79" s="588">
        <v>12517</v>
      </c>
      <c r="N79" s="589">
        <f t="shared" si="2"/>
        <v>13103.75</v>
      </c>
    </row>
    <row r="80" spans="1:14" x14ac:dyDescent="0.2">
      <c r="A80" s="154" t="s">
        <v>347</v>
      </c>
      <c r="B80" s="588">
        <v>2241</v>
      </c>
      <c r="C80" s="588">
        <v>2268</v>
      </c>
      <c r="D80" s="588">
        <v>2284</v>
      </c>
      <c r="E80" s="588">
        <v>2290</v>
      </c>
      <c r="F80" s="588">
        <v>2333</v>
      </c>
      <c r="G80" s="588">
        <v>2353</v>
      </c>
      <c r="H80" s="588">
        <v>2338</v>
      </c>
      <c r="I80" s="588">
        <v>2353</v>
      </c>
      <c r="J80" s="588">
        <v>2332</v>
      </c>
      <c r="K80" s="588">
        <v>2322</v>
      </c>
      <c r="L80" s="588">
        <v>2321</v>
      </c>
      <c r="M80" s="588">
        <v>2312</v>
      </c>
      <c r="N80" s="589">
        <f t="shared" si="2"/>
        <v>2312.25</v>
      </c>
    </row>
    <row r="81" spans="1:14" x14ac:dyDescent="0.2">
      <c r="A81" s="154" t="s">
        <v>348</v>
      </c>
      <c r="B81" s="588">
        <v>7398</v>
      </c>
      <c r="C81" s="588">
        <v>7472</v>
      </c>
      <c r="D81" s="588">
        <v>7497</v>
      </c>
      <c r="E81" s="588">
        <v>7456</v>
      </c>
      <c r="F81" s="588">
        <v>7564</v>
      </c>
      <c r="G81" s="588">
        <v>7654</v>
      </c>
      <c r="H81" s="588">
        <v>7614</v>
      </c>
      <c r="I81" s="588">
        <v>7653</v>
      </c>
      <c r="J81" s="588">
        <v>7652</v>
      </c>
      <c r="K81" s="588">
        <v>7635</v>
      </c>
      <c r="L81" s="588">
        <v>7589</v>
      </c>
      <c r="M81" s="588">
        <v>7630</v>
      </c>
      <c r="N81" s="589">
        <f t="shared" si="2"/>
        <v>7567.833333333333</v>
      </c>
    </row>
    <row r="82" spans="1:14" x14ac:dyDescent="0.2">
      <c r="A82" s="154" t="s">
        <v>349</v>
      </c>
      <c r="B82" s="588">
        <v>2446</v>
      </c>
      <c r="C82" s="588">
        <v>2466</v>
      </c>
      <c r="D82" s="588">
        <v>2498</v>
      </c>
      <c r="E82" s="588">
        <v>2492</v>
      </c>
      <c r="F82" s="588">
        <v>2508</v>
      </c>
      <c r="G82" s="588">
        <v>2490</v>
      </c>
      <c r="H82" s="588">
        <v>2485</v>
      </c>
      <c r="I82" s="588">
        <v>2486</v>
      </c>
      <c r="J82" s="588">
        <v>2474</v>
      </c>
      <c r="K82" s="588">
        <v>2476</v>
      </c>
      <c r="L82" s="588">
        <v>2442</v>
      </c>
      <c r="M82" s="588">
        <v>2450</v>
      </c>
      <c r="N82" s="589">
        <f t="shared" si="2"/>
        <v>2476.0833333333335</v>
      </c>
    </row>
    <row r="83" spans="1:14" x14ac:dyDescent="0.2">
      <c r="A83" s="154" t="s">
        <v>350</v>
      </c>
      <c r="B83" s="588">
        <v>761</v>
      </c>
      <c r="C83" s="588">
        <v>766</v>
      </c>
      <c r="D83" s="588">
        <v>801</v>
      </c>
      <c r="E83" s="588">
        <v>800</v>
      </c>
      <c r="F83" s="588">
        <v>838</v>
      </c>
      <c r="G83" s="588">
        <v>839</v>
      </c>
      <c r="H83" s="588">
        <v>848</v>
      </c>
      <c r="I83" s="588">
        <v>841</v>
      </c>
      <c r="J83" s="588">
        <v>840</v>
      </c>
      <c r="K83" s="588">
        <v>838</v>
      </c>
      <c r="L83" s="588">
        <v>840</v>
      </c>
      <c r="M83" s="588">
        <v>821</v>
      </c>
      <c r="N83" s="589">
        <f t="shared" si="2"/>
        <v>819.41666666666663</v>
      </c>
    </row>
    <row r="84" spans="1:14" x14ac:dyDescent="0.2">
      <c r="A84" s="154" t="s">
        <v>351</v>
      </c>
      <c r="B84" s="588">
        <v>33973</v>
      </c>
      <c r="C84" s="588">
        <v>34396</v>
      </c>
      <c r="D84" s="588">
        <v>34319</v>
      </c>
      <c r="E84" s="588">
        <v>34168</v>
      </c>
      <c r="F84" s="588">
        <v>34738</v>
      </c>
      <c r="G84" s="588">
        <v>35117</v>
      </c>
      <c r="H84" s="588">
        <v>35112</v>
      </c>
      <c r="I84" s="588">
        <v>35065</v>
      </c>
      <c r="J84" s="588">
        <v>34945</v>
      </c>
      <c r="K84" s="588">
        <v>34834</v>
      </c>
      <c r="L84" s="588">
        <v>34446</v>
      </c>
      <c r="M84" s="588">
        <v>34371</v>
      </c>
      <c r="N84" s="589">
        <f t="shared" si="2"/>
        <v>34623.666666666664</v>
      </c>
    </row>
    <row r="85" spans="1:14" x14ac:dyDescent="0.2">
      <c r="A85" s="154" t="s">
        <v>352</v>
      </c>
      <c r="B85" s="588">
        <v>9993</v>
      </c>
      <c r="C85" s="588">
        <v>10087</v>
      </c>
      <c r="D85" s="588">
        <v>10027</v>
      </c>
      <c r="E85" s="588">
        <v>9894</v>
      </c>
      <c r="F85" s="588">
        <v>9950</v>
      </c>
      <c r="G85" s="588">
        <v>9982</v>
      </c>
      <c r="H85" s="588">
        <v>9898</v>
      </c>
      <c r="I85" s="588">
        <v>9906</v>
      </c>
      <c r="J85" s="588">
        <v>9877</v>
      </c>
      <c r="K85" s="588">
        <v>9810</v>
      </c>
      <c r="L85" s="588">
        <v>9729</v>
      </c>
      <c r="M85" s="588">
        <v>9665</v>
      </c>
      <c r="N85" s="589">
        <f t="shared" si="2"/>
        <v>9901.5</v>
      </c>
    </row>
    <row r="86" spans="1:14" x14ac:dyDescent="0.2">
      <c r="A86" s="154" t="s">
        <v>353</v>
      </c>
      <c r="B86" s="588">
        <v>26143</v>
      </c>
      <c r="C86" s="588">
        <v>26466</v>
      </c>
      <c r="D86" s="588">
        <v>26341</v>
      </c>
      <c r="E86" s="588">
        <v>26073</v>
      </c>
      <c r="F86" s="588">
        <v>26603</v>
      </c>
      <c r="G86" s="588">
        <v>26924</v>
      </c>
      <c r="H86" s="588">
        <v>26862</v>
      </c>
      <c r="I86" s="588">
        <v>26757</v>
      </c>
      <c r="J86" s="588">
        <v>26690</v>
      </c>
      <c r="K86" s="588">
        <v>26702</v>
      </c>
      <c r="L86" s="588">
        <v>26570</v>
      </c>
      <c r="M86" s="588">
        <v>25914</v>
      </c>
      <c r="N86" s="589">
        <f t="shared" si="2"/>
        <v>26503.75</v>
      </c>
    </row>
    <row r="87" spans="1:14" x14ac:dyDescent="0.2">
      <c r="A87" s="154" t="s">
        <v>354</v>
      </c>
      <c r="B87" s="588">
        <v>785</v>
      </c>
      <c r="C87" s="588">
        <v>804</v>
      </c>
      <c r="D87" s="588">
        <v>795</v>
      </c>
      <c r="E87" s="588">
        <v>797</v>
      </c>
      <c r="F87" s="588">
        <v>814</v>
      </c>
      <c r="G87" s="588">
        <v>803</v>
      </c>
      <c r="H87" s="588">
        <v>787</v>
      </c>
      <c r="I87" s="588">
        <v>785</v>
      </c>
      <c r="J87" s="588">
        <v>797</v>
      </c>
      <c r="K87" s="588">
        <v>792</v>
      </c>
      <c r="L87" s="588">
        <v>810</v>
      </c>
      <c r="M87" s="588">
        <v>801</v>
      </c>
      <c r="N87" s="589">
        <f t="shared" si="2"/>
        <v>797.5</v>
      </c>
    </row>
    <row r="88" spans="1:14" x14ac:dyDescent="0.2">
      <c r="A88" s="154" t="s">
        <v>355</v>
      </c>
      <c r="B88" s="588">
        <v>2618</v>
      </c>
      <c r="C88" s="588">
        <v>2669</v>
      </c>
      <c r="D88" s="588">
        <v>2709</v>
      </c>
      <c r="E88" s="588">
        <v>2731</v>
      </c>
      <c r="F88" s="588">
        <v>2780</v>
      </c>
      <c r="G88" s="588">
        <v>2801</v>
      </c>
      <c r="H88" s="588">
        <v>2811</v>
      </c>
      <c r="I88" s="588">
        <v>2842</v>
      </c>
      <c r="J88" s="588">
        <v>2816</v>
      </c>
      <c r="K88" s="588">
        <v>2799</v>
      </c>
      <c r="L88" s="588">
        <v>2758</v>
      </c>
      <c r="M88" s="588">
        <v>2758</v>
      </c>
      <c r="N88" s="589">
        <f t="shared" si="2"/>
        <v>2757.6666666666665</v>
      </c>
    </row>
    <row r="89" spans="1:14" x14ac:dyDescent="0.2">
      <c r="A89" s="154" t="s">
        <v>356</v>
      </c>
      <c r="B89" s="588">
        <v>6186</v>
      </c>
      <c r="C89" s="588">
        <v>6226</v>
      </c>
      <c r="D89" s="588">
        <v>6350</v>
      </c>
      <c r="E89" s="588">
        <v>6324</v>
      </c>
      <c r="F89" s="588">
        <v>6370</v>
      </c>
      <c r="G89" s="588">
        <v>6393</v>
      </c>
      <c r="H89" s="588">
        <v>6341</v>
      </c>
      <c r="I89" s="588">
        <v>6302</v>
      </c>
      <c r="J89" s="588">
        <v>6341</v>
      </c>
      <c r="K89" s="588">
        <v>6372</v>
      </c>
      <c r="L89" s="588">
        <v>6374</v>
      </c>
      <c r="M89" s="588">
        <v>6388</v>
      </c>
      <c r="N89" s="589">
        <f t="shared" si="2"/>
        <v>6330.583333333333</v>
      </c>
    </row>
    <row r="90" spans="1:14" x14ac:dyDescent="0.2">
      <c r="A90" s="154" t="s">
        <v>357</v>
      </c>
      <c r="B90" s="588">
        <v>1681</v>
      </c>
      <c r="C90" s="588">
        <v>1710</v>
      </c>
      <c r="D90" s="588">
        <v>1704</v>
      </c>
      <c r="E90" s="588">
        <v>1698</v>
      </c>
      <c r="F90" s="588">
        <v>1705</v>
      </c>
      <c r="G90" s="588">
        <v>1734</v>
      </c>
      <c r="H90" s="588">
        <v>1736</v>
      </c>
      <c r="I90" s="588">
        <v>1733</v>
      </c>
      <c r="J90" s="588">
        <v>1774</v>
      </c>
      <c r="K90" s="588">
        <v>1803</v>
      </c>
      <c r="L90" s="588">
        <v>1801</v>
      </c>
      <c r="M90" s="588">
        <v>1802</v>
      </c>
      <c r="N90" s="589">
        <f t="shared" si="2"/>
        <v>1740.0833333333333</v>
      </c>
    </row>
    <row r="91" spans="1:14" x14ac:dyDescent="0.2">
      <c r="A91" s="154" t="s">
        <v>358</v>
      </c>
      <c r="B91" s="588">
        <v>1041</v>
      </c>
      <c r="C91" s="588">
        <v>1059</v>
      </c>
      <c r="D91" s="588">
        <v>1140</v>
      </c>
      <c r="E91" s="588">
        <v>1131</v>
      </c>
      <c r="F91" s="588">
        <v>1145</v>
      </c>
      <c r="G91" s="588">
        <v>1162</v>
      </c>
      <c r="H91" s="588">
        <v>1181</v>
      </c>
      <c r="I91" s="588">
        <v>1182</v>
      </c>
      <c r="J91" s="588">
        <v>1190</v>
      </c>
      <c r="K91" s="588">
        <v>1186</v>
      </c>
      <c r="L91" s="588">
        <v>1175</v>
      </c>
      <c r="M91" s="588">
        <v>1165</v>
      </c>
      <c r="N91" s="589">
        <f t="shared" si="2"/>
        <v>1146.4166666666667</v>
      </c>
    </row>
    <row r="92" spans="1:14" x14ac:dyDescent="0.2">
      <c r="A92" s="154" t="s">
        <v>359</v>
      </c>
      <c r="B92" s="588">
        <v>2904</v>
      </c>
      <c r="C92" s="588">
        <v>2963</v>
      </c>
      <c r="D92" s="588">
        <v>2981</v>
      </c>
      <c r="E92" s="588">
        <v>2974</v>
      </c>
      <c r="F92" s="588">
        <v>3031</v>
      </c>
      <c r="G92" s="588">
        <v>3051</v>
      </c>
      <c r="H92" s="588">
        <v>2993</v>
      </c>
      <c r="I92" s="588">
        <v>3008</v>
      </c>
      <c r="J92" s="588">
        <v>3017</v>
      </c>
      <c r="K92" s="588">
        <v>3038</v>
      </c>
      <c r="L92" s="588">
        <v>3041</v>
      </c>
      <c r="M92" s="588">
        <v>3059</v>
      </c>
      <c r="N92" s="589">
        <f t="shared" si="2"/>
        <v>3005</v>
      </c>
    </row>
    <row r="93" spans="1:14" x14ac:dyDescent="0.2">
      <c r="A93" s="154" t="s">
        <v>360</v>
      </c>
      <c r="B93" s="588">
        <v>2078</v>
      </c>
      <c r="C93" s="588">
        <v>2099</v>
      </c>
      <c r="D93" s="588">
        <v>2095</v>
      </c>
      <c r="E93" s="588">
        <v>2089</v>
      </c>
      <c r="F93" s="588">
        <v>2110</v>
      </c>
      <c r="G93" s="588">
        <v>2159</v>
      </c>
      <c r="H93" s="588">
        <v>2182</v>
      </c>
      <c r="I93" s="588">
        <v>2186</v>
      </c>
      <c r="J93" s="588">
        <v>2160</v>
      </c>
      <c r="K93" s="588">
        <v>2154</v>
      </c>
      <c r="L93" s="588">
        <v>2133</v>
      </c>
      <c r="M93" s="588">
        <v>2075</v>
      </c>
      <c r="N93" s="589">
        <f t="shared" si="2"/>
        <v>2126.6666666666665</v>
      </c>
    </row>
    <row r="94" spans="1:14" x14ac:dyDescent="0.2">
      <c r="A94" s="154" t="s">
        <v>361</v>
      </c>
      <c r="B94" s="588">
        <v>4069</v>
      </c>
      <c r="C94" s="588">
        <v>4107</v>
      </c>
      <c r="D94" s="588">
        <v>4191</v>
      </c>
      <c r="E94" s="588">
        <v>4165</v>
      </c>
      <c r="F94" s="588">
        <v>4267</v>
      </c>
      <c r="G94" s="588">
        <v>4274</v>
      </c>
      <c r="H94" s="588">
        <v>4304</v>
      </c>
      <c r="I94" s="588">
        <v>4263</v>
      </c>
      <c r="J94" s="588">
        <v>4301</v>
      </c>
      <c r="K94" s="588">
        <v>4328</v>
      </c>
      <c r="L94" s="588">
        <v>4330</v>
      </c>
      <c r="M94" s="588">
        <v>4268</v>
      </c>
      <c r="N94" s="589">
        <f t="shared" si="2"/>
        <v>4238.916666666667</v>
      </c>
    </row>
    <row r="95" spans="1:14" x14ac:dyDescent="0.2">
      <c r="A95" s="154" t="s">
        <v>362</v>
      </c>
      <c r="B95" s="588">
        <v>329</v>
      </c>
      <c r="C95" s="588">
        <v>325</v>
      </c>
      <c r="D95" s="588">
        <v>317</v>
      </c>
      <c r="E95" s="588">
        <v>320</v>
      </c>
      <c r="F95" s="588">
        <v>321</v>
      </c>
      <c r="G95" s="588">
        <v>321</v>
      </c>
      <c r="H95" s="588">
        <v>322</v>
      </c>
      <c r="I95" s="588">
        <v>330</v>
      </c>
      <c r="J95" s="588">
        <v>304</v>
      </c>
      <c r="K95" s="588">
        <v>293</v>
      </c>
      <c r="L95" s="588">
        <v>295</v>
      </c>
      <c r="M95" s="588">
        <v>287</v>
      </c>
      <c r="N95" s="589">
        <f t="shared" si="2"/>
        <v>313.66666666666669</v>
      </c>
    </row>
    <row r="96" spans="1:14" x14ac:dyDescent="0.2">
      <c r="A96" s="154" t="s">
        <v>363</v>
      </c>
      <c r="B96" s="588">
        <v>3846</v>
      </c>
      <c r="C96" s="588">
        <v>3883</v>
      </c>
      <c r="D96" s="588">
        <v>3831</v>
      </c>
      <c r="E96" s="588">
        <v>3816</v>
      </c>
      <c r="F96" s="588">
        <v>3850</v>
      </c>
      <c r="G96" s="588">
        <v>3928</v>
      </c>
      <c r="H96" s="588">
        <v>3939</v>
      </c>
      <c r="I96" s="588">
        <v>3989</v>
      </c>
      <c r="J96" s="588">
        <v>3996</v>
      </c>
      <c r="K96" s="588">
        <v>3986</v>
      </c>
      <c r="L96" s="588">
        <v>3953</v>
      </c>
      <c r="M96" s="588">
        <v>3915</v>
      </c>
      <c r="N96" s="589">
        <f t="shared" si="2"/>
        <v>3911</v>
      </c>
    </row>
    <row r="97" spans="1:14" x14ac:dyDescent="0.2">
      <c r="A97" s="154" t="s">
        <v>364</v>
      </c>
      <c r="B97" s="588">
        <v>1146</v>
      </c>
      <c r="C97" s="588">
        <v>1175</v>
      </c>
      <c r="D97" s="588">
        <v>1166</v>
      </c>
      <c r="E97" s="588">
        <v>1166</v>
      </c>
      <c r="F97" s="588">
        <v>1200</v>
      </c>
      <c r="G97" s="588">
        <v>1191</v>
      </c>
      <c r="H97" s="588">
        <v>1203</v>
      </c>
      <c r="I97" s="588">
        <v>1198</v>
      </c>
      <c r="J97" s="588">
        <v>1187</v>
      </c>
      <c r="K97" s="588">
        <v>1186</v>
      </c>
      <c r="L97" s="588">
        <v>1188</v>
      </c>
      <c r="M97" s="588">
        <v>1175</v>
      </c>
      <c r="N97" s="589">
        <f t="shared" si="2"/>
        <v>1181.75</v>
      </c>
    </row>
    <row r="98" spans="1:14" x14ac:dyDescent="0.2">
      <c r="A98" s="154" t="s">
        <v>365</v>
      </c>
      <c r="B98" s="588">
        <v>1095</v>
      </c>
      <c r="C98" s="588">
        <v>1107</v>
      </c>
      <c r="D98" s="588">
        <v>1125</v>
      </c>
      <c r="E98" s="588">
        <v>1133</v>
      </c>
      <c r="F98" s="588">
        <v>1129</v>
      </c>
      <c r="G98" s="588">
        <v>1127</v>
      </c>
      <c r="H98" s="588">
        <v>1132</v>
      </c>
      <c r="I98" s="588">
        <v>1129</v>
      </c>
      <c r="J98" s="588">
        <v>1144</v>
      </c>
      <c r="K98" s="588">
        <v>1142</v>
      </c>
      <c r="L98" s="588">
        <v>1130</v>
      </c>
      <c r="M98" s="588">
        <v>1127</v>
      </c>
      <c r="N98" s="589">
        <f t="shared" si="2"/>
        <v>1126.6666666666667</v>
      </c>
    </row>
    <row r="99" spans="1:14" x14ac:dyDescent="0.2">
      <c r="A99" s="154" t="s">
        <v>366</v>
      </c>
      <c r="B99" s="588">
        <v>2680</v>
      </c>
      <c r="C99" s="588">
        <v>2718</v>
      </c>
      <c r="D99" s="588">
        <v>2735</v>
      </c>
      <c r="E99" s="588">
        <v>2752</v>
      </c>
      <c r="F99" s="588">
        <v>2733</v>
      </c>
      <c r="G99" s="588">
        <v>2724</v>
      </c>
      <c r="H99" s="588">
        <v>2709</v>
      </c>
      <c r="I99" s="588">
        <v>2690</v>
      </c>
      <c r="J99" s="588">
        <v>2646</v>
      </c>
      <c r="K99" s="588">
        <v>2614</v>
      </c>
      <c r="L99" s="588">
        <v>2579</v>
      </c>
      <c r="M99" s="588">
        <v>2519</v>
      </c>
      <c r="N99" s="589">
        <f t="shared" si="2"/>
        <v>2674.9166666666665</v>
      </c>
    </row>
    <row r="100" spans="1:14" x14ac:dyDescent="0.2">
      <c r="A100" s="154" t="s">
        <v>367</v>
      </c>
      <c r="B100" s="588">
        <v>2466</v>
      </c>
      <c r="C100" s="588">
        <v>2500</v>
      </c>
      <c r="D100" s="588">
        <v>2514</v>
      </c>
      <c r="E100" s="588">
        <v>2487</v>
      </c>
      <c r="F100" s="588">
        <v>2510</v>
      </c>
      <c r="G100" s="588">
        <v>2513</v>
      </c>
      <c r="H100" s="588">
        <v>2510</v>
      </c>
      <c r="I100" s="588">
        <v>2513</v>
      </c>
      <c r="J100" s="588">
        <v>2569</v>
      </c>
      <c r="K100" s="588">
        <v>2585</v>
      </c>
      <c r="L100" s="588">
        <v>2569</v>
      </c>
      <c r="M100" s="588">
        <v>2547</v>
      </c>
      <c r="N100" s="589">
        <f t="shared" si="2"/>
        <v>2523.5833333333335</v>
      </c>
    </row>
    <row r="101" spans="1:14" x14ac:dyDescent="0.2">
      <c r="A101" s="154" t="s">
        <v>368</v>
      </c>
      <c r="B101" s="588">
        <v>801</v>
      </c>
      <c r="C101" s="588">
        <v>806</v>
      </c>
      <c r="D101" s="588">
        <v>820</v>
      </c>
      <c r="E101" s="588">
        <v>830</v>
      </c>
      <c r="F101" s="588">
        <v>838</v>
      </c>
      <c r="G101" s="588">
        <v>853</v>
      </c>
      <c r="H101" s="588">
        <v>862</v>
      </c>
      <c r="I101" s="588">
        <v>858</v>
      </c>
      <c r="J101" s="588">
        <v>859</v>
      </c>
      <c r="K101" s="588">
        <v>872</v>
      </c>
      <c r="L101" s="588">
        <v>879</v>
      </c>
      <c r="M101" s="588">
        <v>876</v>
      </c>
      <c r="N101" s="589">
        <f t="shared" si="2"/>
        <v>846.16666666666663</v>
      </c>
    </row>
    <row r="102" spans="1:14" x14ac:dyDescent="0.2">
      <c r="A102" s="154" t="s">
        <v>369</v>
      </c>
      <c r="B102" s="588">
        <v>2656</v>
      </c>
      <c r="C102" s="588">
        <v>2703</v>
      </c>
      <c r="D102" s="588">
        <v>2701</v>
      </c>
      <c r="E102" s="588">
        <v>2688</v>
      </c>
      <c r="F102" s="588">
        <v>2732</v>
      </c>
      <c r="G102" s="588">
        <v>2738</v>
      </c>
      <c r="H102" s="588">
        <v>2658</v>
      </c>
      <c r="I102" s="588">
        <v>2661</v>
      </c>
      <c r="J102" s="588">
        <v>2646</v>
      </c>
      <c r="K102" s="588">
        <v>2614</v>
      </c>
      <c r="L102" s="588">
        <v>2555</v>
      </c>
      <c r="M102" s="588">
        <v>2541</v>
      </c>
      <c r="N102" s="589">
        <f t="shared" si="2"/>
        <v>2657.75</v>
      </c>
    </row>
    <row r="103" spans="1:14" x14ac:dyDescent="0.2">
      <c r="A103" s="154" t="s">
        <v>370</v>
      </c>
      <c r="B103" s="588">
        <v>2493</v>
      </c>
      <c r="C103" s="588">
        <v>2545</v>
      </c>
      <c r="D103" s="588">
        <v>2572</v>
      </c>
      <c r="E103" s="588">
        <v>2557</v>
      </c>
      <c r="F103" s="588">
        <v>2605</v>
      </c>
      <c r="G103" s="588">
        <v>2637</v>
      </c>
      <c r="H103" s="588">
        <v>2621</v>
      </c>
      <c r="I103" s="588">
        <v>2621</v>
      </c>
      <c r="J103" s="588">
        <v>2651</v>
      </c>
      <c r="K103" s="588">
        <v>2691</v>
      </c>
      <c r="L103" s="588">
        <v>2699</v>
      </c>
      <c r="M103" s="588">
        <v>2637</v>
      </c>
      <c r="N103" s="589">
        <f t="shared" si="2"/>
        <v>2610.75</v>
      </c>
    </row>
    <row r="104" spans="1:14" x14ac:dyDescent="0.2">
      <c r="A104" s="154" t="s">
        <v>371</v>
      </c>
      <c r="B104" s="588">
        <v>992</v>
      </c>
      <c r="C104" s="588">
        <v>998</v>
      </c>
      <c r="D104" s="588">
        <v>998</v>
      </c>
      <c r="E104" s="588">
        <v>987</v>
      </c>
      <c r="F104" s="588">
        <v>1000</v>
      </c>
      <c r="G104" s="588">
        <v>1000</v>
      </c>
      <c r="H104" s="588">
        <v>1014</v>
      </c>
      <c r="I104" s="588">
        <v>1012</v>
      </c>
      <c r="J104" s="588">
        <v>1019</v>
      </c>
      <c r="K104" s="588">
        <v>1004</v>
      </c>
      <c r="L104" s="588">
        <v>1013</v>
      </c>
      <c r="M104" s="588">
        <v>984</v>
      </c>
      <c r="N104" s="589">
        <f t="shared" si="2"/>
        <v>1001.75</v>
      </c>
    </row>
    <row r="105" spans="1:14" x14ac:dyDescent="0.2">
      <c r="A105" s="154" t="s">
        <v>372</v>
      </c>
      <c r="B105" s="588">
        <v>1913</v>
      </c>
      <c r="C105" s="588">
        <v>1934</v>
      </c>
      <c r="D105" s="588">
        <v>1961</v>
      </c>
      <c r="E105" s="588">
        <v>1960</v>
      </c>
      <c r="F105" s="588">
        <v>1941</v>
      </c>
      <c r="G105" s="588">
        <v>1968</v>
      </c>
      <c r="H105" s="588">
        <v>1998</v>
      </c>
      <c r="I105" s="588">
        <v>1994</v>
      </c>
      <c r="J105" s="588">
        <v>1995</v>
      </c>
      <c r="K105" s="588">
        <v>2014</v>
      </c>
      <c r="L105" s="588">
        <v>1998</v>
      </c>
      <c r="M105" s="588">
        <v>1996</v>
      </c>
      <c r="N105" s="589">
        <f t="shared" si="2"/>
        <v>1972.6666666666667</v>
      </c>
    </row>
    <row r="106" spans="1:14" x14ac:dyDescent="0.2">
      <c r="A106" s="154" t="s">
        <v>373</v>
      </c>
      <c r="B106" s="588">
        <v>1272</v>
      </c>
      <c r="C106" s="588">
        <v>1280</v>
      </c>
      <c r="D106" s="588">
        <v>1283</v>
      </c>
      <c r="E106" s="588">
        <v>1270</v>
      </c>
      <c r="F106" s="588">
        <v>1288</v>
      </c>
      <c r="G106" s="588">
        <v>1302</v>
      </c>
      <c r="H106" s="588">
        <v>1314</v>
      </c>
      <c r="I106" s="588">
        <v>1301</v>
      </c>
      <c r="J106" s="588">
        <v>1307</v>
      </c>
      <c r="K106" s="588">
        <v>1320</v>
      </c>
      <c r="L106" s="588">
        <v>1350</v>
      </c>
      <c r="M106" s="588">
        <v>1340</v>
      </c>
      <c r="N106" s="589">
        <f t="shared" si="2"/>
        <v>1302.25</v>
      </c>
    </row>
    <row r="107" spans="1:14" x14ac:dyDescent="0.2">
      <c r="A107" s="154" t="s">
        <v>374</v>
      </c>
      <c r="B107" s="588">
        <v>1366</v>
      </c>
      <c r="C107" s="588">
        <v>1369</v>
      </c>
      <c r="D107" s="588">
        <v>1358</v>
      </c>
      <c r="E107" s="588">
        <v>1341</v>
      </c>
      <c r="F107" s="588">
        <v>1329</v>
      </c>
      <c r="G107" s="588">
        <v>1351</v>
      </c>
      <c r="H107" s="588">
        <v>1350</v>
      </c>
      <c r="I107" s="588">
        <v>1343</v>
      </c>
      <c r="J107" s="588">
        <v>1356</v>
      </c>
      <c r="K107" s="588">
        <v>1368</v>
      </c>
      <c r="L107" s="588">
        <v>1365</v>
      </c>
      <c r="M107" s="588">
        <v>1370</v>
      </c>
      <c r="N107" s="589">
        <f t="shared" si="2"/>
        <v>1355.5</v>
      </c>
    </row>
    <row r="108" spans="1:14" x14ac:dyDescent="0.2">
      <c r="A108" s="154" t="s">
        <v>375</v>
      </c>
      <c r="B108" s="588">
        <v>1342</v>
      </c>
      <c r="C108" s="588">
        <v>1353</v>
      </c>
      <c r="D108" s="588">
        <v>1377</v>
      </c>
      <c r="E108" s="588">
        <v>1372</v>
      </c>
      <c r="F108" s="588">
        <v>1392</v>
      </c>
      <c r="G108" s="588">
        <v>1387</v>
      </c>
      <c r="H108" s="588">
        <v>1367</v>
      </c>
      <c r="I108" s="588">
        <v>1377</v>
      </c>
      <c r="J108" s="588">
        <v>1384</v>
      </c>
      <c r="K108" s="588">
        <v>1388</v>
      </c>
      <c r="L108" s="588">
        <v>1374</v>
      </c>
      <c r="M108" s="588">
        <v>1350</v>
      </c>
      <c r="N108" s="589">
        <f t="shared" si="2"/>
        <v>1371.9166666666667</v>
      </c>
    </row>
    <row r="109" spans="1:14" x14ac:dyDescent="0.2">
      <c r="A109" s="154" t="s">
        <v>376</v>
      </c>
      <c r="B109" s="588">
        <v>1867</v>
      </c>
      <c r="C109" s="588">
        <v>1904</v>
      </c>
      <c r="D109" s="588">
        <v>1951</v>
      </c>
      <c r="E109" s="588">
        <v>1940</v>
      </c>
      <c r="F109" s="588">
        <v>2005</v>
      </c>
      <c r="G109" s="588">
        <v>2029</v>
      </c>
      <c r="H109" s="588">
        <v>2031</v>
      </c>
      <c r="I109" s="588">
        <v>2045</v>
      </c>
      <c r="J109" s="588">
        <v>2023</v>
      </c>
      <c r="K109" s="588">
        <v>2035</v>
      </c>
      <c r="L109" s="588">
        <v>2012</v>
      </c>
      <c r="M109" s="588">
        <v>2032</v>
      </c>
      <c r="N109" s="589">
        <f t="shared" si="2"/>
        <v>1989.5</v>
      </c>
    </row>
    <row r="110" spans="1:14" x14ac:dyDescent="0.2">
      <c r="A110" s="154" t="s">
        <v>377</v>
      </c>
      <c r="B110" s="588">
        <v>2838</v>
      </c>
      <c r="C110" s="588">
        <v>2868</v>
      </c>
      <c r="D110" s="588">
        <v>2877</v>
      </c>
      <c r="E110" s="588">
        <v>2860</v>
      </c>
      <c r="F110" s="588">
        <v>2944</v>
      </c>
      <c r="G110" s="588">
        <v>2961</v>
      </c>
      <c r="H110" s="588">
        <v>2954</v>
      </c>
      <c r="I110" s="588">
        <v>2924</v>
      </c>
      <c r="J110" s="588">
        <v>2923</v>
      </c>
      <c r="K110" s="588">
        <v>2923</v>
      </c>
      <c r="L110" s="588">
        <v>2930</v>
      </c>
      <c r="M110" s="588">
        <v>2922</v>
      </c>
      <c r="N110" s="589">
        <f t="shared" si="2"/>
        <v>2910.3333333333335</v>
      </c>
    </row>
    <row r="111" spans="1:14" x14ac:dyDescent="0.2">
      <c r="A111" s="154" t="s">
        <v>378</v>
      </c>
      <c r="B111" s="588">
        <v>1875</v>
      </c>
      <c r="C111" s="588">
        <v>1904</v>
      </c>
      <c r="D111" s="588">
        <v>1932</v>
      </c>
      <c r="E111" s="588">
        <v>1925</v>
      </c>
      <c r="F111" s="588">
        <v>1936</v>
      </c>
      <c r="G111" s="588">
        <v>1924</v>
      </c>
      <c r="H111" s="588">
        <v>1920</v>
      </c>
      <c r="I111" s="588">
        <v>1912</v>
      </c>
      <c r="J111" s="588">
        <v>1894</v>
      </c>
      <c r="K111" s="588">
        <v>1894</v>
      </c>
      <c r="L111" s="588">
        <v>1880</v>
      </c>
      <c r="M111" s="588">
        <v>1889</v>
      </c>
      <c r="N111" s="589">
        <f t="shared" si="2"/>
        <v>1907.0833333333333</v>
      </c>
    </row>
    <row r="112" spans="1:14" x14ac:dyDescent="0.2">
      <c r="A112" s="154" t="s">
        <v>379</v>
      </c>
      <c r="B112" s="588">
        <v>1418</v>
      </c>
      <c r="C112" s="588">
        <v>1428</v>
      </c>
      <c r="D112" s="588">
        <v>1438</v>
      </c>
      <c r="E112" s="588">
        <v>1409</v>
      </c>
      <c r="F112" s="588">
        <v>1435</v>
      </c>
      <c r="G112" s="588">
        <v>1447</v>
      </c>
      <c r="H112" s="588">
        <v>1439</v>
      </c>
      <c r="I112" s="588">
        <v>1459</v>
      </c>
      <c r="J112" s="588">
        <v>1477</v>
      </c>
      <c r="K112" s="588">
        <v>1477</v>
      </c>
      <c r="L112" s="588">
        <v>1477</v>
      </c>
      <c r="M112" s="588">
        <v>1476</v>
      </c>
      <c r="N112" s="589">
        <f t="shared" si="2"/>
        <v>1448.3333333333333</v>
      </c>
    </row>
    <row r="113" spans="1:14" x14ac:dyDescent="0.2">
      <c r="A113" s="154" t="s">
        <v>380</v>
      </c>
      <c r="B113" s="588">
        <v>423</v>
      </c>
      <c r="C113" s="588">
        <v>429</v>
      </c>
      <c r="D113" s="588">
        <v>421</v>
      </c>
      <c r="E113" s="588">
        <v>425</v>
      </c>
      <c r="F113" s="588">
        <v>424</v>
      </c>
      <c r="G113" s="588">
        <v>452</v>
      </c>
      <c r="H113" s="588">
        <v>450</v>
      </c>
      <c r="I113" s="588">
        <v>459</v>
      </c>
      <c r="J113" s="588">
        <v>423</v>
      </c>
      <c r="K113" s="588">
        <v>441</v>
      </c>
      <c r="L113" s="588">
        <v>441</v>
      </c>
      <c r="M113" s="588">
        <v>435</v>
      </c>
      <c r="N113" s="589">
        <f t="shared" si="2"/>
        <v>435.25</v>
      </c>
    </row>
    <row r="114" spans="1:14" x14ac:dyDescent="0.2">
      <c r="A114" s="154" t="s">
        <v>381</v>
      </c>
      <c r="B114" s="588">
        <v>2182</v>
      </c>
      <c r="C114" s="588">
        <v>2216</v>
      </c>
      <c r="D114" s="588">
        <v>2234</v>
      </c>
      <c r="E114" s="588">
        <v>2242</v>
      </c>
      <c r="F114" s="588">
        <v>2247</v>
      </c>
      <c r="G114" s="588">
        <v>2271</v>
      </c>
      <c r="H114" s="588">
        <v>2263</v>
      </c>
      <c r="I114" s="588">
        <v>2257</v>
      </c>
      <c r="J114" s="588">
        <v>2253</v>
      </c>
      <c r="K114" s="588">
        <v>2261</v>
      </c>
      <c r="L114" s="588">
        <v>2254</v>
      </c>
      <c r="M114" s="588">
        <v>2273</v>
      </c>
      <c r="N114" s="589">
        <f t="shared" si="2"/>
        <v>2246.0833333333335</v>
      </c>
    </row>
    <row r="115" spans="1:14" x14ac:dyDescent="0.2">
      <c r="A115" s="154" t="s">
        <v>382</v>
      </c>
      <c r="B115" s="588">
        <v>20018</v>
      </c>
      <c r="C115" s="588">
        <v>20288</v>
      </c>
      <c r="D115" s="588">
        <v>20159</v>
      </c>
      <c r="E115" s="588">
        <v>20004</v>
      </c>
      <c r="F115" s="588">
        <v>20055</v>
      </c>
      <c r="G115" s="588">
        <v>20314</v>
      </c>
      <c r="H115" s="588">
        <v>20278</v>
      </c>
      <c r="I115" s="588">
        <v>20260</v>
      </c>
      <c r="J115" s="588">
        <v>20315</v>
      </c>
      <c r="K115" s="588">
        <v>20350</v>
      </c>
      <c r="L115" s="588">
        <v>20309</v>
      </c>
      <c r="M115" s="588">
        <v>20196</v>
      </c>
      <c r="N115" s="589">
        <f t="shared" si="2"/>
        <v>20212.166666666668</v>
      </c>
    </row>
    <row r="116" spans="1:14" x14ac:dyDescent="0.2">
      <c r="A116" s="154" t="s">
        <v>383</v>
      </c>
      <c r="B116" s="588">
        <v>8525</v>
      </c>
      <c r="C116" s="588">
        <v>8602</v>
      </c>
      <c r="D116" s="588">
        <v>8614</v>
      </c>
      <c r="E116" s="588">
        <v>8604</v>
      </c>
      <c r="F116" s="588">
        <v>8763</v>
      </c>
      <c r="G116" s="588">
        <v>8869</v>
      </c>
      <c r="H116" s="588">
        <v>8907</v>
      </c>
      <c r="I116" s="588">
        <v>8928</v>
      </c>
      <c r="J116" s="588">
        <v>8992</v>
      </c>
      <c r="K116" s="588">
        <v>9012</v>
      </c>
      <c r="L116" s="588">
        <v>8982</v>
      </c>
      <c r="M116" s="588">
        <v>9014</v>
      </c>
      <c r="N116" s="589">
        <f t="shared" si="2"/>
        <v>8817.6666666666661</v>
      </c>
    </row>
    <row r="117" spans="1:14" x14ac:dyDescent="0.2">
      <c r="A117" s="154" t="s">
        <v>384</v>
      </c>
      <c r="B117" s="588">
        <v>2578</v>
      </c>
      <c r="C117" s="588">
        <v>2591</v>
      </c>
      <c r="D117" s="588">
        <v>2649</v>
      </c>
      <c r="E117" s="588">
        <v>2635</v>
      </c>
      <c r="F117" s="588">
        <v>2643</v>
      </c>
      <c r="G117" s="588">
        <v>2669</v>
      </c>
      <c r="H117" s="588">
        <v>2653</v>
      </c>
      <c r="I117" s="588">
        <v>2646</v>
      </c>
      <c r="J117" s="588">
        <v>2625</v>
      </c>
      <c r="K117" s="588">
        <v>2633</v>
      </c>
      <c r="L117" s="588">
        <v>2621</v>
      </c>
      <c r="M117" s="588">
        <v>2571</v>
      </c>
      <c r="N117" s="589">
        <f t="shared" si="2"/>
        <v>2626.1666666666665</v>
      </c>
    </row>
    <row r="118" spans="1:14" x14ac:dyDescent="0.2">
      <c r="A118" s="154" t="s">
        <v>385</v>
      </c>
      <c r="B118" s="588">
        <v>8626</v>
      </c>
      <c r="C118" s="588">
        <v>8735</v>
      </c>
      <c r="D118" s="588">
        <v>8715</v>
      </c>
      <c r="E118" s="588">
        <v>8679</v>
      </c>
      <c r="F118" s="588">
        <v>8696</v>
      </c>
      <c r="G118" s="588">
        <v>8678</v>
      </c>
      <c r="H118" s="588">
        <v>8619</v>
      </c>
      <c r="I118" s="588">
        <v>8572</v>
      </c>
      <c r="J118" s="588">
        <v>8469</v>
      </c>
      <c r="K118" s="588">
        <v>8383</v>
      </c>
      <c r="L118" s="588">
        <v>8291</v>
      </c>
      <c r="M118" s="588">
        <v>8201</v>
      </c>
      <c r="N118" s="589">
        <f t="shared" si="2"/>
        <v>8555.3333333333339</v>
      </c>
    </row>
    <row r="119" spans="1:14" x14ac:dyDescent="0.2">
      <c r="A119" s="154" t="s">
        <v>386</v>
      </c>
      <c r="B119" s="588">
        <v>3991</v>
      </c>
      <c r="C119" s="588">
        <v>4048</v>
      </c>
      <c r="D119" s="588">
        <v>3996</v>
      </c>
      <c r="E119" s="588">
        <v>3968</v>
      </c>
      <c r="F119" s="588">
        <v>4099</v>
      </c>
      <c r="G119" s="588">
        <v>4147</v>
      </c>
      <c r="H119" s="588">
        <v>4168</v>
      </c>
      <c r="I119" s="588">
        <v>4197</v>
      </c>
      <c r="J119" s="588">
        <v>4233</v>
      </c>
      <c r="K119" s="588">
        <v>4278</v>
      </c>
      <c r="L119" s="588">
        <v>4247</v>
      </c>
      <c r="M119" s="588">
        <v>4207</v>
      </c>
      <c r="N119" s="589">
        <f t="shared" si="2"/>
        <v>4131.583333333333</v>
      </c>
    </row>
    <row r="120" spans="1:14" x14ac:dyDescent="0.2">
      <c r="A120" s="154" t="s">
        <v>387</v>
      </c>
      <c r="B120" s="588">
        <v>4708</v>
      </c>
      <c r="C120" s="588">
        <v>4817</v>
      </c>
      <c r="D120" s="588">
        <v>4783</v>
      </c>
      <c r="E120" s="588">
        <v>4842</v>
      </c>
      <c r="F120" s="588">
        <v>4838</v>
      </c>
      <c r="G120" s="588">
        <v>4895</v>
      </c>
      <c r="H120" s="588">
        <v>4891</v>
      </c>
      <c r="I120" s="588">
        <v>4948</v>
      </c>
      <c r="J120" s="588">
        <v>4908</v>
      </c>
      <c r="K120" s="588">
        <v>4884</v>
      </c>
      <c r="L120" s="588">
        <v>4859</v>
      </c>
      <c r="M120" s="588">
        <v>4886</v>
      </c>
      <c r="N120" s="589">
        <f t="shared" si="2"/>
        <v>4854.916666666667</v>
      </c>
    </row>
    <row r="121" spans="1:14" x14ac:dyDescent="0.2">
      <c r="A121" s="154" t="s">
        <v>388</v>
      </c>
      <c r="B121" s="588">
        <v>8811</v>
      </c>
      <c r="C121" s="588">
        <v>8940</v>
      </c>
      <c r="D121" s="588">
        <v>8974</v>
      </c>
      <c r="E121" s="588">
        <v>8951</v>
      </c>
      <c r="F121" s="588">
        <v>9089</v>
      </c>
      <c r="G121" s="588">
        <v>9157</v>
      </c>
      <c r="H121" s="588">
        <v>9126</v>
      </c>
      <c r="I121" s="588">
        <v>9108</v>
      </c>
      <c r="J121" s="588">
        <v>9120</v>
      </c>
      <c r="K121" s="588">
        <v>9086</v>
      </c>
      <c r="L121" s="588">
        <v>8989</v>
      </c>
      <c r="M121" s="588">
        <v>8986</v>
      </c>
      <c r="N121" s="589">
        <f t="shared" si="2"/>
        <v>9028.0833333333339</v>
      </c>
    </row>
    <row r="122" spans="1:14" x14ac:dyDescent="0.2">
      <c r="A122" s="154" t="s">
        <v>389</v>
      </c>
      <c r="B122" s="588">
        <v>2451</v>
      </c>
      <c r="C122" s="588">
        <v>2471</v>
      </c>
      <c r="D122" s="588">
        <v>2624</v>
      </c>
      <c r="E122" s="588">
        <v>2604</v>
      </c>
      <c r="F122" s="588">
        <v>2613</v>
      </c>
      <c r="G122" s="588">
        <v>2628</v>
      </c>
      <c r="H122" s="588">
        <v>2609</v>
      </c>
      <c r="I122" s="588">
        <v>2583</v>
      </c>
      <c r="J122" s="588">
        <v>2589</v>
      </c>
      <c r="K122" s="588">
        <v>2600</v>
      </c>
      <c r="L122" s="588">
        <v>2572</v>
      </c>
      <c r="M122" s="588">
        <v>2587</v>
      </c>
      <c r="N122" s="589">
        <f t="shared" si="2"/>
        <v>2577.5833333333335</v>
      </c>
    </row>
    <row r="123" spans="1:14" x14ac:dyDescent="0.2">
      <c r="A123" s="154" t="s">
        <v>390</v>
      </c>
      <c r="B123" s="588">
        <v>4836</v>
      </c>
      <c r="C123" s="588">
        <v>4842</v>
      </c>
      <c r="D123" s="588">
        <v>5096</v>
      </c>
      <c r="E123" s="588">
        <v>5090</v>
      </c>
      <c r="F123" s="588">
        <v>5134</v>
      </c>
      <c r="G123" s="588">
        <v>5160</v>
      </c>
      <c r="H123" s="588">
        <v>5173</v>
      </c>
      <c r="I123" s="588">
        <v>5190</v>
      </c>
      <c r="J123" s="588">
        <v>5181</v>
      </c>
      <c r="K123" s="588">
        <v>5201</v>
      </c>
      <c r="L123" s="588">
        <v>5212</v>
      </c>
      <c r="M123" s="588">
        <v>5221</v>
      </c>
      <c r="N123" s="589">
        <f t="shared" si="2"/>
        <v>5111.333333333333</v>
      </c>
    </row>
    <row r="124" spans="1:14" x14ac:dyDescent="0.2">
      <c r="A124" s="154" t="s">
        <v>391</v>
      </c>
      <c r="B124" s="588">
        <v>8078</v>
      </c>
      <c r="C124" s="588">
        <v>8241</v>
      </c>
      <c r="D124" s="588">
        <v>8437</v>
      </c>
      <c r="E124" s="588">
        <v>8481</v>
      </c>
      <c r="F124" s="588">
        <v>8746</v>
      </c>
      <c r="G124" s="588">
        <v>8821</v>
      </c>
      <c r="H124" s="588">
        <v>8895</v>
      </c>
      <c r="I124" s="588">
        <v>8890</v>
      </c>
      <c r="J124" s="588">
        <v>8962</v>
      </c>
      <c r="K124" s="588">
        <v>8912</v>
      </c>
      <c r="L124" s="588">
        <v>8952</v>
      </c>
      <c r="M124" s="588">
        <v>8984</v>
      </c>
      <c r="N124" s="589">
        <f t="shared" si="2"/>
        <v>8699.9166666666661</v>
      </c>
    </row>
    <row r="125" spans="1:14" x14ac:dyDescent="0.2">
      <c r="A125" s="154" t="s">
        <v>392</v>
      </c>
      <c r="B125" s="588">
        <v>2155</v>
      </c>
      <c r="C125" s="588">
        <v>2163</v>
      </c>
      <c r="D125" s="588">
        <v>2174</v>
      </c>
      <c r="E125" s="588">
        <v>2150</v>
      </c>
      <c r="F125" s="588">
        <v>2156</v>
      </c>
      <c r="G125" s="588">
        <v>2162</v>
      </c>
      <c r="H125" s="588">
        <v>2168</v>
      </c>
      <c r="I125" s="588">
        <v>2167</v>
      </c>
      <c r="J125" s="588">
        <v>2170</v>
      </c>
      <c r="K125" s="588">
        <v>2170</v>
      </c>
      <c r="L125" s="588">
        <v>2148</v>
      </c>
      <c r="M125" s="588">
        <v>2153</v>
      </c>
      <c r="N125" s="589">
        <f t="shared" si="2"/>
        <v>2161.3333333333335</v>
      </c>
    </row>
    <row r="126" spans="1:14" x14ac:dyDescent="0.2">
      <c r="A126" s="154" t="s">
        <v>393</v>
      </c>
      <c r="B126" s="588">
        <v>17354</v>
      </c>
      <c r="C126" s="588">
        <v>17541</v>
      </c>
      <c r="D126" s="588">
        <v>17621</v>
      </c>
      <c r="E126" s="588">
        <v>17476</v>
      </c>
      <c r="F126" s="588">
        <v>17642</v>
      </c>
      <c r="G126" s="588">
        <v>17717</v>
      </c>
      <c r="H126" s="588">
        <v>17636</v>
      </c>
      <c r="I126" s="588">
        <v>17667</v>
      </c>
      <c r="J126" s="588">
        <v>17563</v>
      </c>
      <c r="K126" s="588">
        <v>17455</v>
      </c>
      <c r="L126" s="588">
        <v>17327</v>
      </c>
      <c r="M126" s="588">
        <v>17068</v>
      </c>
      <c r="N126" s="589">
        <f t="shared" si="2"/>
        <v>17505.583333333332</v>
      </c>
    </row>
    <row r="127" spans="1:14" x14ac:dyDescent="0.2">
      <c r="A127" s="154" t="s">
        <v>394</v>
      </c>
      <c r="B127" s="588">
        <v>1365</v>
      </c>
      <c r="C127" s="588">
        <v>1378</v>
      </c>
      <c r="D127" s="588">
        <v>1369</v>
      </c>
      <c r="E127" s="588">
        <v>1365</v>
      </c>
      <c r="F127" s="588">
        <v>1389</v>
      </c>
      <c r="G127" s="588">
        <v>1394</v>
      </c>
      <c r="H127" s="588">
        <v>1401</v>
      </c>
      <c r="I127" s="588">
        <v>1397</v>
      </c>
      <c r="J127" s="588">
        <v>1378</v>
      </c>
      <c r="K127" s="588">
        <v>1353</v>
      </c>
      <c r="L127" s="588">
        <v>1323</v>
      </c>
      <c r="M127" s="588">
        <v>1319</v>
      </c>
      <c r="N127" s="589">
        <f t="shared" si="2"/>
        <v>1369.25</v>
      </c>
    </row>
    <row r="128" spans="1:14" x14ac:dyDescent="0.2">
      <c r="A128" s="154" t="s">
        <v>395</v>
      </c>
      <c r="B128" s="588">
        <v>1639</v>
      </c>
      <c r="C128" s="588">
        <v>1664</v>
      </c>
      <c r="D128" s="588">
        <v>1750</v>
      </c>
      <c r="E128" s="588">
        <v>1745</v>
      </c>
      <c r="F128" s="588">
        <v>1746</v>
      </c>
      <c r="G128" s="588">
        <v>1740</v>
      </c>
      <c r="H128" s="588">
        <v>1719</v>
      </c>
      <c r="I128" s="588">
        <v>1731</v>
      </c>
      <c r="J128" s="588">
        <v>1715</v>
      </c>
      <c r="K128" s="588">
        <v>1690</v>
      </c>
      <c r="L128" s="588">
        <v>1685</v>
      </c>
      <c r="M128" s="588">
        <v>1692</v>
      </c>
      <c r="N128" s="589">
        <f t="shared" si="2"/>
        <v>1709.6666666666667</v>
      </c>
    </row>
    <row r="129" spans="1:14" x14ac:dyDescent="0.2">
      <c r="A129" s="154" t="s">
        <v>396</v>
      </c>
      <c r="B129" s="588">
        <v>1304</v>
      </c>
      <c r="C129" s="588">
        <v>1317</v>
      </c>
      <c r="D129" s="588">
        <v>1333</v>
      </c>
      <c r="E129" s="588">
        <v>1317</v>
      </c>
      <c r="F129" s="588">
        <v>1325</v>
      </c>
      <c r="G129" s="588">
        <v>1315</v>
      </c>
      <c r="H129" s="588">
        <v>1305</v>
      </c>
      <c r="I129" s="588">
        <v>1312</v>
      </c>
      <c r="J129" s="588">
        <v>1318</v>
      </c>
      <c r="K129" s="588">
        <v>1315</v>
      </c>
      <c r="L129" s="588">
        <v>1314</v>
      </c>
      <c r="M129" s="588">
        <v>1306</v>
      </c>
      <c r="N129" s="589">
        <f t="shared" si="2"/>
        <v>1315.0833333333333</v>
      </c>
    </row>
    <row r="130" spans="1:14" x14ac:dyDescent="0.2">
      <c r="A130" s="154" t="s">
        <v>397</v>
      </c>
      <c r="B130" s="588">
        <v>15383</v>
      </c>
      <c r="C130" s="588">
        <v>15604</v>
      </c>
      <c r="D130" s="588">
        <v>15752</v>
      </c>
      <c r="E130" s="588">
        <v>15763</v>
      </c>
      <c r="F130" s="588">
        <v>16068</v>
      </c>
      <c r="G130" s="588">
        <v>16141</v>
      </c>
      <c r="H130" s="588">
        <v>16138</v>
      </c>
      <c r="I130" s="588">
        <v>16118</v>
      </c>
      <c r="J130" s="588">
        <v>16157</v>
      </c>
      <c r="K130" s="588">
        <v>16048</v>
      </c>
      <c r="L130" s="588">
        <v>15981</v>
      </c>
      <c r="M130" s="588">
        <v>15956</v>
      </c>
      <c r="N130" s="589">
        <f t="shared" si="2"/>
        <v>15925.75</v>
      </c>
    </row>
    <row r="131" spans="1:14" x14ac:dyDescent="0.2">
      <c r="A131" s="154" t="s">
        <v>398</v>
      </c>
      <c r="B131" s="588">
        <v>7460</v>
      </c>
      <c r="C131" s="588">
        <v>7577</v>
      </c>
      <c r="D131" s="588">
        <v>7573</v>
      </c>
      <c r="E131" s="588">
        <v>7584</v>
      </c>
      <c r="F131" s="588">
        <v>7663</v>
      </c>
      <c r="G131" s="588">
        <v>7732</v>
      </c>
      <c r="H131" s="588">
        <v>7721</v>
      </c>
      <c r="I131" s="588">
        <v>7681</v>
      </c>
      <c r="J131" s="588">
        <v>7689</v>
      </c>
      <c r="K131" s="588">
        <v>7741</v>
      </c>
      <c r="L131" s="588">
        <v>7721</v>
      </c>
      <c r="M131" s="588">
        <v>7696</v>
      </c>
      <c r="N131" s="589">
        <f t="shared" si="2"/>
        <v>7653.166666666667</v>
      </c>
    </row>
    <row r="132" spans="1:14" x14ac:dyDescent="0.2">
      <c r="A132" s="154" t="s">
        <v>399</v>
      </c>
      <c r="B132" s="588">
        <v>7758</v>
      </c>
      <c r="C132" s="588">
        <v>7830</v>
      </c>
      <c r="D132" s="588">
        <v>7837</v>
      </c>
      <c r="E132" s="588">
        <v>7851</v>
      </c>
      <c r="F132" s="588">
        <v>8048</v>
      </c>
      <c r="G132" s="588">
        <v>8147</v>
      </c>
      <c r="H132" s="588">
        <v>8122</v>
      </c>
      <c r="I132" s="588">
        <v>8112</v>
      </c>
      <c r="J132" s="588">
        <v>8091</v>
      </c>
      <c r="K132" s="588">
        <v>8166</v>
      </c>
      <c r="L132" s="588">
        <v>8191</v>
      </c>
      <c r="M132" s="588">
        <v>8147</v>
      </c>
      <c r="N132" s="589">
        <f t="shared" si="2"/>
        <v>8025</v>
      </c>
    </row>
    <row r="133" spans="1:14" x14ac:dyDescent="0.2">
      <c r="A133" s="154" t="s">
        <v>400</v>
      </c>
      <c r="B133" s="588">
        <v>7012</v>
      </c>
      <c r="C133" s="588">
        <v>7084</v>
      </c>
      <c r="D133" s="588">
        <v>7074</v>
      </c>
      <c r="E133" s="588">
        <v>6992</v>
      </c>
      <c r="F133" s="588">
        <v>7093</v>
      </c>
      <c r="G133" s="588">
        <v>7127</v>
      </c>
      <c r="H133" s="588">
        <v>7094</v>
      </c>
      <c r="I133" s="588">
        <v>7068</v>
      </c>
      <c r="J133" s="588">
        <v>7045</v>
      </c>
      <c r="K133" s="588">
        <v>7079</v>
      </c>
      <c r="L133" s="588">
        <v>7017</v>
      </c>
      <c r="M133" s="588">
        <v>7038</v>
      </c>
      <c r="N133" s="589">
        <f t="shared" si="2"/>
        <v>7060.25</v>
      </c>
    </row>
    <row r="134" spans="1:14" x14ac:dyDescent="0.2">
      <c r="A134" s="154" t="s">
        <v>401</v>
      </c>
      <c r="B134" s="588">
        <v>8179</v>
      </c>
      <c r="C134" s="588">
        <v>8297</v>
      </c>
      <c r="D134" s="588">
        <v>8306</v>
      </c>
      <c r="E134" s="588">
        <v>8274</v>
      </c>
      <c r="F134" s="588">
        <v>8431</v>
      </c>
      <c r="G134" s="588">
        <v>8493</v>
      </c>
      <c r="H134" s="588">
        <v>8526</v>
      </c>
      <c r="I134" s="588">
        <v>8547</v>
      </c>
      <c r="J134" s="588">
        <v>8579</v>
      </c>
      <c r="K134" s="588">
        <v>8601</v>
      </c>
      <c r="L134" s="588">
        <v>8528</v>
      </c>
      <c r="M134" s="588">
        <v>8476</v>
      </c>
      <c r="N134" s="589">
        <f t="shared" ref="N134:N197" si="3">AVERAGE(B134:M134)</f>
        <v>8436.4166666666661</v>
      </c>
    </row>
    <row r="135" spans="1:14" x14ac:dyDescent="0.2">
      <c r="A135" s="154" t="s">
        <v>402</v>
      </c>
      <c r="B135" s="588">
        <v>1897</v>
      </c>
      <c r="C135" s="588">
        <v>1926</v>
      </c>
      <c r="D135" s="588">
        <v>1922</v>
      </c>
      <c r="E135" s="588">
        <v>1919</v>
      </c>
      <c r="F135" s="588">
        <v>1944</v>
      </c>
      <c r="G135" s="588">
        <v>1945</v>
      </c>
      <c r="H135" s="588">
        <v>1941</v>
      </c>
      <c r="I135" s="588">
        <v>1941</v>
      </c>
      <c r="J135" s="588">
        <v>1933</v>
      </c>
      <c r="K135" s="588">
        <v>1937</v>
      </c>
      <c r="L135" s="588">
        <v>1915</v>
      </c>
      <c r="M135" s="588">
        <v>1921</v>
      </c>
      <c r="N135" s="589">
        <f t="shared" si="3"/>
        <v>1928.4166666666667</v>
      </c>
    </row>
    <row r="136" spans="1:14" x14ac:dyDescent="0.2">
      <c r="A136" s="154" t="s">
        <v>403</v>
      </c>
      <c r="B136" s="588">
        <v>1735</v>
      </c>
      <c r="C136" s="588">
        <v>1758</v>
      </c>
      <c r="D136" s="588">
        <v>1773</v>
      </c>
      <c r="E136" s="588">
        <v>1780</v>
      </c>
      <c r="F136" s="588">
        <v>1810</v>
      </c>
      <c r="G136" s="588">
        <v>1807</v>
      </c>
      <c r="H136" s="588">
        <v>1796</v>
      </c>
      <c r="I136" s="588">
        <v>1797</v>
      </c>
      <c r="J136" s="588">
        <v>1793</v>
      </c>
      <c r="K136" s="588">
        <v>1786</v>
      </c>
      <c r="L136" s="588">
        <v>1767</v>
      </c>
      <c r="M136" s="588">
        <v>1777</v>
      </c>
      <c r="N136" s="589">
        <f t="shared" si="3"/>
        <v>1781.5833333333333</v>
      </c>
    </row>
    <row r="137" spans="1:14" x14ac:dyDescent="0.2">
      <c r="A137" s="154" t="s">
        <v>404</v>
      </c>
      <c r="B137" s="588">
        <v>1738</v>
      </c>
      <c r="C137" s="588">
        <v>1751</v>
      </c>
      <c r="D137" s="588">
        <v>1767</v>
      </c>
      <c r="E137" s="588">
        <v>1769</v>
      </c>
      <c r="F137" s="588">
        <v>1781</v>
      </c>
      <c r="G137" s="588">
        <v>1785</v>
      </c>
      <c r="H137" s="588">
        <v>1793</v>
      </c>
      <c r="I137" s="588">
        <v>1786</v>
      </c>
      <c r="J137" s="588">
        <v>1803</v>
      </c>
      <c r="K137" s="588">
        <v>1797</v>
      </c>
      <c r="L137" s="588">
        <v>1793</v>
      </c>
      <c r="M137" s="588">
        <v>1790</v>
      </c>
      <c r="N137" s="589">
        <f t="shared" si="3"/>
        <v>1779.4166666666667</v>
      </c>
    </row>
    <row r="138" spans="1:14" x14ac:dyDescent="0.2">
      <c r="A138" s="154" t="s">
        <v>405</v>
      </c>
      <c r="B138" s="588">
        <v>2119</v>
      </c>
      <c r="C138" s="588">
        <v>2146</v>
      </c>
      <c r="D138" s="588">
        <v>2175</v>
      </c>
      <c r="E138" s="588">
        <v>2174</v>
      </c>
      <c r="F138" s="588">
        <v>2188</v>
      </c>
      <c r="G138" s="588">
        <v>2203</v>
      </c>
      <c r="H138" s="588">
        <v>2174</v>
      </c>
      <c r="I138" s="588">
        <v>2175</v>
      </c>
      <c r="J138" s="588">
        <v>2179</v>
      </c>
      <c r="K138" s="588">
        <v>2192</v>
      </c>
      <c r="L138" s="588">
        <v>2201</v>
      </c>
      <c r="M138" s="588">
        <v>2245</v>
      </c>
      <c r="N138" s="589">
        <f t="shared" si="3"/>
        <v>2180.9166666666665</v>
      </c>
    </row>
    <row r="139" spans="1:14" x14ac:dyDescent="0.2">
      <c r="A139" s="154" t="s">
        <v>406</v>
      </c>
      <c r="B139" s="588">
        <v>4803</v>
      </c>
      <c r="C139" s="588">
        <v>4834</v>
      </c>
      <c r="D139" s="588">
        <v>4864</v>
      </c>
      <c r="E139" s="588">
        <v>4886</v>
      </c>
      <c r="F139" s="588">
        <v>4927</v>
      </c>
      <c r="G139" s="588">
        <v>4925</v>
      </c>
      <c r="H139" s="588">
        <v>4953</v>
      </c>
      <c r="I139" s="588">
        <v>4998</v>
      </c>
      <c r="J139" s="588">
        <v>4987</v>
      </c>
      <c r="K139" s="588">
        <v>5003</v>
      </c>
      <c r="L139" s="588">
        <v>4993</v>
      </c>
      <c r="M139" s="588">
        <v>4997</v>
      </c>
      <c r="N139" s="589">
        <f t="shared" si="3"/>
        <v>4930.833333333333</v>
      </c>
    </row>
    <row r="140" spans="1:14" x14ac:dyDescent="0.2">
      <c r="A140" s="154" t="s">
        <v>407</v>
      </c>
      <c r="B140" s="588">
        <v>3031</v>
      </c>
      <c r="C140" s="588">
        <v>3050</v>
      </c>
      <c r="D140" s="588">
        <v>3064</v>
      </c>
      <c r="E140" s="588">
        <v>3057</v>
      </c>
      <c r="F140" s="588">
        <v>3102</v>
      </c>
      <c r="G140" s="588">
        <v>3094</v>
      </c>
      <c r="H140" s="588">
        <v>3083</v>
      </c>
      <c r="I140" s="588">
        <v>3078</v>
      </c>
      <c r="J140" s="588">
        <v>3084</v>
      </c>
      <c r="K140" s="588">
        <v>3084</v>
      </c>
      <c r="L140" s="588">
        <v>3081</v>
      </c>
      <c r="M140" s="588">
        <v>3086</v>
      </c>
      <c r="N140" s="589">
        <f t="shared" si="3"/>
        <v>3074.5</v>
      </c>
    </row>
    <row r="141" spans="1:14" x14ac:dyDescent="0.2">
      <c r="A141" s="154" t="s">
        <v>408</v>
      </c>
      <c r="B141" s="588">
        <v>2872</v>
      </c>
      <c r="C141" s="588">
        <v>2892</v>
      </c>
      <c r="D141" s="588">
        <v>2959</v>
      </c>
      <c r="E141" s="588">
        <v>2970</v>
      </c>
      <c r="F141" s="588">
        <v>2979</v>
      </c>
      <c r="G141" s="588">
        <v>2994</v>
      </c>
      <c r="H141" s="588">
        <v>2982</v>
      </c>
      <c r="I141" s="588">
        <v>2949</v>
      </c>
      <c r="J141" s="588">
        <v>2943</v>
      </c>
      <c r="K141" s="588">
        <v>2946</v>
      </c>
      <c r="L141" s="588">
        <v>2937</v>
      </c>
      <c r="M141" s="588">
        <v>2929</v>
      </c>
      <c r="N141" s="589">
        <f t="shared" si="3"/>
        <v>2946</v>
      </c>
    </row>
    <row r="142" spans="1:14" x14ac:dyDescent="0.2">
      <c r="A142" s="154" t="s">
        <v>409</v>
      </c>
      <c r="B142" s="588">
        <v>2620</v>
      </c>
      <c r="C142" s="588">
        <v>2648</v>
      </c>
      <c r="D142" s="588">
        <v>2644</v>
      </c>
      <c r="E142" s="588">
        <v>2640</v>
      </c>
      <c r="F142" s="588">
        <v>2678</v>
      </c>
      <c r="G142" s="588">
        <v>2715</v>
      </c>
      <c r="H142" s="588">
        <v>2743</v>
      </c>
      <c r="I142" s="588">
        <v>2776</v>
      </c>
      <c r="J142" s="588">
        <v>2768</v>
      </c>
      <c r="K142" s="588">
        <v>2767</v>
      </c>
      <c r="L142" s="588">
        <v>2758</v>
      </c>
      <c r="M142" s="588">
        <v>2765</v>
      </c>
      <c r="N142" s="589">
        <f t="shared" si="3"/>
        <v>2710.1666666666665</v>
      </c>
    </row>
    <row r="143" spans="1:14" x14ac:dyDescent="0.2">
      <c r="A143" s="154" t="s">
        <v>410</v>
      </c>
      <c r="B143" s="588">
        <v>10121</v>
      </c>
      <c r="C143" s="588">
        <v>10257</v>
      </c>
      <c r="D143" s="588">
        <v>10130</v>
      </c>
      <c r="E143" s="588">
        <v>10287</v>
      </c>
      <c r="F143" s="588">
        <v>10448</v>
      </c>
      <c r="G143" s="588">
        <v>10572</v>
      </c>
      <c r="H143" s="588">
        <v>10612</v>
      </c>
      <c r="I143" s="588">
        <v>10597</v>
      </c>
      <c r="J143" s="588">
        <v>10559</v>
      </c>
      <c r="K143" s="588">
        <v>10552</v>
      </c>
      <c r="L143" s="588">
        <v>10495</v>
      </c>
      <c r="M143" s="588">
        <v>10399</v>
      </c>
      <c r="N143" s="589">
        <f t="shared" si="3"/>
        <v>10419.083333333334</v>
      </c>
    </row>
    <row r="144" spans="1:14" x14ac:dyDescent="0.2">
      <c r="A144" s="154" t="s">
        <v>411</v>
      </c>
      <c r="B144" s="588">
        <v>8066</v>
      </c>
      <c r="C144" s="588">
        <v>8143</v>
      </c>
      <c r="D144" s="588">
        <v>8367</v>
      </c>
      <c r="E144" s="588">
        <v>8304</v>
      </c>
      <c r="F144" s="588">
        <v>8384</v>
      </c>
      <c r="G144" s="588">
        <v>8432</v>
      </c>
      <c r="H144" s="588">
        <v>8368</v>
      </c>
      <c r="I144" s="588">
        <v>8291</v>
      </c>
      <c r="J144" s="588">
        <v>8288</v>
      </c>
      <c r="K144" s="588">
        <v>8342</v>
      </c>
      <c r="L144" s="588">
        <v>8308</v>
      </c>
      <c r="M144" s="588">
        <v>8285</v>
      </c>
      <c r="N144" s="589">
        <f t="shared" si="3"/>
        <v>8298.1666666666661</v>
      </c>
    </row>
    <row r="145" spans="1:14" x14ac:dyDescent="0.2">
      <c r="A145" s="154" t="s">
        <v>412</v>
      </c>
      <c r="B145" s="588">
        <v>2073</v>
      </c>
      <c r="C145" s="588">
        <v>2090</v>
      </c>
      <c r="D145" s="588">
        <v>2100</v>
      </c>
      <c r="E145" s="588">
        <v>2116</v>
      </c>
      <c r="F145" s="588">
        <v>2137</v>
      </c>
      <c r="G145" s="588">
        <v>2133</v>
      </c>
      <c r="H145" s="588">
        <v>2094</v>
      </c>
      <c r="I145" s="588">
        <v>2114</v>
      </c>
      <c r="J145" s="588">
        <v>2107</v>
      </c>
      <c r="K145" s="588">
        <v>2116</v>
      </c>
      <c r="L145" s="588">
        <v>2086</v>
      </c>
      <c r="M145" s="588">
        <v>2088</v>
      </c>
      <c r="N145" s="589">
        <f t="shared" si="3"/>
        <v>2104.5</v>
      </c>
    </row>
    <row r="146" spans="1:14" x14ac:dyDescent="0.2">
      <c r="A146" s="154" t="s">
        <v>413</v>
      </c>
      <c r="B146" s="588">
        <v>22797</v>
      </c>
      <c r="C146" s="588">
        <v>23130</v>
      </c>
      <c r="D146" s="588">
        <v>23063</v>
      </c>
      <c r="E146" s="588">
        <v>22872</v>
      </c>
      <c r="F146" s="588">
        <v>23435</v>
      </c>
      <c r="G146" s="588">
        <v>23538</v>
      </c>
      <c r="H146" s="588">
        <v>23478</v>
      </c>
      <c r="I146" s="588">
        <v>23254</v>
      </c>
      <c r="J146" s="588">
        <v>23181</v>
      </c>
      <c r="K146" s="588">
        <v>23170</v>
      </c>
      <c r="L146" s="588">
        <v>23191</v>
      </c>
      <c r="M146" s="588">
        <v>23060</v>
      </c>
      <c r="N146" s="589">
        <f t="shared" si="3"/>
        <v>23180.75</v>
      </c>
    </row>
    <row r="147" spans="1:14" x14ac:dyDescent="0.2">
      <c r="A147" s="154" t="s">
        <v>414</v>
      </c>
      <c r="B147" s="588">
        <v>4430</v>
      </c>
      <c r="C147" s="588">
        <v>4476</v>
      </c>
      <c r="D147" s="588">
        <v>4495</v>
      </c>
      <c r="E147" s="588">
        <v>4490</v>
      </c>
      <c r="F147" s="588">
        <v>4518</v>
      </c>
      <c r="G147" s="588">
        <v>4509</v>
      </c>
      <c r="H147" s="588">
        <v>4449</v>
      </c>
      <c r="I147" s="588">
        <v>4437</v>
      </c>
      <c r="J147" s="588">
        <v>4380</v>
      </c>
      <c r="K147" s="588">
        <v>4448</v>
      </c>
      <c r="L147" s="588">
        <v>4439</v>
      </c>
      <c r="M147" s="588">
        <v>4421</v>
      </c>
      <c r="N147" s="589">
        <f t="shared" si="3"/>
        <v>4457.666666666667</v>
      </c>
    </row>
    <row r="148" spans="1:14" x14ac:dyDescent="0.2">
      <c r="A148" s="154" t="s">
        <v>415</v>
      </c>
      <c r="B148" s="588">
        <v>831</v>
      </c>
      <c r="C148" s="588">
        <v>836</v>
      </c>
      <c r="D148" s="588">
        <v>845</v>
      </c>
      <c r="E148" s="588">
        <v>837</v>
      </c>
      <c r="F148" s="588">
        <v>865</v>
      </c>
      <c r="G148" s="588">
        <v>860</v>
      </c>
      <c r="H148" s="588">
        <v>874</v>
      </c>
      <c r="I148" s="588">
        <v>879</v>
      </c>
      <c r="J148" s="588">
        <v>863</v>
      </c>
      <c r="K148" s="588">
        <v>866</v>
      </c>
      <c r="L148" s="588">
        <v>868</v>
      </c>
      <c r="M148" s="588">
        <v>867</v>
      </c>
      <c r="N148" s="589">
        <f t="shared" si="3"/>
        <v>857.58333333333337</v>
      </c>
    </row>
    <row r="149" spans="1:14" x14ac:dyDescent="0.2">
      <c r="A149" s="154" t="s">
        <v>416</v>
      </c>
      <c r="B149" s="588">
        <v>3335</v>
      </c>
      <c r="C149" s="588">
        <v>3415</v>
      </c>
      <c r="D149" s="588">
        <v>3468</v>
      </c>
      <c r="E149" s="588">
        <v>3449</v>
      </c>
      <c r="F149" s="588">
        <v>3475</v>
      </c>
      <c r="G149" s="588">
        <v>3541</v>
      </c>
      <c r="H149" s="588">
        <v>3540</v>
      </c>
      <c r="I149" s="588">
        <v>3543</v>
      </c>
      <c r="J149" s="588">
        <v>3459</v>
      </c>
      <c r="K149" s="588">
        <v>3487</v>
      </c>
      <c r="L149" s="588">
        <v>3483</v>
      </c>
      <c r="M149" s="588">
        <v>3496</v>
      </c>
      <c r="N149" s="589">
        <f t="shared" si="3"/>
        <v>3474.25</v>
      </c>
    </row>
    <row r="150" spans="1:14" x14ac:dyDescent="0.2">
      <c r="A150" s="154" t="s">
        <v>417</v>
      </c>
      <c r="B150" s="588">
        <v>4325</v>
      </c>
      <c r="C150" s="588">
        <v>4336</v>
      </c>
      <c r="D150" s="588">
        <v>4320</v>
      </c>
      <c r="E150" s="588">
        <v>4310</v>
      </c>
      <c r="F150" s="588">
        <v>4365</v>
      </c>
      <c r="G150" s="588">
        <v>4353</v>
      </c>
      <c r="H150" s="588">
        <v>4362</v>
      </c>
      <c r="I150" s="588">
        <v>4326</v>
      </c>
      <c r="J150" s="588">
        <v>4307</v>
      </c>
      <c r="K150" s="588">
        <v>4327</v>
      </c>
      <c r="L150" s="588">
        <v>4352</v>
      </c>
      <c r="M150" s="588">
        <v>4353</v>
      </c>
      <c r="N150" s="589">
        <f t="shared" si="3"/>
        <v>4336.333333333333</v>
      </c>
    </row>
    <row r="151" spans="1:14" x14ac:dyDescent="0.2">
      <c r="A151" s="154" t="s">
        <v>418</v>
      </c>
      <c r="B151" s="588">
        <v>2510</v>
      </c>
      <c r="C151" s="588">
        <v>2547</v>
      </c>
      <c r="D151" s="588">
        <v>2560</v>
      </c>
      <c r="E151" s="588">
        <v>2561</v>
      </c>
      <c r="F151" s="588">
        <v>2521</v>
      </c>
      <c r="G151" s="588">
        <v>2718</v>
      </c>
      <c r="H151" s="588">
        <v>2744</v>
      </c>
      <c r="I151" s="588">
        <v>2796</v>
      </c>
      <c r="J151" s="588">
        <v>2862</v>
      </c>
      <c r="K151" s="588">
        <v>2867</v>
      </c>
      <c r="L151" s="588">
        <v>2883</v>
      </c>
      <c r="M151" s="588">
        <v>2902</v>
      </c>
      <c r="N151" s="589">
        <f t="shared" si="3"/>
        <v>2705.9166666666665</v>
      </c>
    </row>
    <row r="152" spans="1:14" x14ac:dyDescent="0.2">
      <c r="A152" s="154" t="s">
        <v>419</v>
      </c>
      <c r="B152" s="588">
        <v>987</v>
      </c>
      <c r="C152" s="588">
        <v>1008</v>
      </c>
      <c r="D152" s="588">
        <v>1014</v>
      </c>
      <c r="E152" s="588">
        <v>1022</v>
      </c>
      <c r="F152" s="588">
        <v>992</v>
      </c>
      <c r="G152" s="588">
        <v>987</v>
      </c>
      <c r="H152" s="588">
        <v>1037</v>
      </c>
      <c r="I152" s="588">
        <v>1047</v>
      </c>
      <c r="J152" s="588">
        <v>1024</v>
      </c>
      <c r="K152" s="588">
        <v>1024</v>
      </c>
      <c r="L152" s="588">
        <v>1011</v>
      </c>
      <c r="M152" s="588">
        <v>1018</v>
      </c>
      <c r="N152" s="589">
        <f t="shared" si="3"/>
        <v>1014.25</v>
      </c>
    </row>
    <row r="153" spans="1:14" x14ac:dyDescent="0.2">
      <c r="A153" s="154" t="s">
        <v>420</v>
      </c>
      <c r="B153" s="588">
        <v>7079</v>
      </c>
      <c r="C153" s="588">
        <v>7163</v>
      </c>
      <c r="D153" s="588">
        <v>7422</v>
      </c>
      <c r="E153" s="588">
        <v>7418</v>
      </c>
      <c r="F153" s="588">
        <v>7580</v>
      </c>
      <c r="G153" s="588">
        <v>7608</v>
      </c>
      <c r="H153" s="588">
        <v>7580</v>
      </c>
      <c r="I153" s="588">
        <v>7529</v>
      </c>
      <c r="J153" s="588">
        <v>7476</v>
      </c>
      <c r="K153" s="588">
        <v>7546</v>
      </c>
      <c r="L153" s="588">
        <v>7554</v>
      </c>
      <c r="M153" s="588">
        <v>7589</v>
      </c>
      <c r="N153" s="589">
        <f t="shared" si="3"/>
        <v>7462</v>
      </c>
    </row>
    <row r="154" spans="1:14" x14ac:dyDescent="0.2">
      <c r="A154" s="154" t="s">
        <v>421</v>
      </c>
      <c r="B154" s="588">
        <v>3928</v>
      </c>
      <c r="C154" s="588">
        <v>3965</v>
      </c>
      <c r="D154" s="588">
        <v>4085</v>
      </c>
      <c r="E154" s="588">
        <v>4102</v>
      </c>
      <c r="F154" s="588">
        <v>4115</v>
      </c>
      <c r="G154" s="588">
        <v>4156</v>
      </c>
      <c r="H154" s="588">
        <v>4178</v>
      </c>
      <c r="I154" s="588">
        <v>4179</v>
      </c>
      <c r="J154" s="588">
        <v>4191</v>
      </c>
      <c r="K154" s="588">
        <v>4180</v>
      </c>
      <c r="L154" s="588">
        <v>4135</v>
      </c>
      <c r="M154" s="588">
        <v>4143</v>
      </c>
      <c r="N154" s="589">
        <f t="shared" si="3"/>
        <v>4113.083333333333</v>
      </c>
    </row>
    <row r="155" spans="1:14" x14ac:dyDescent="0.2">
      <c r="A155" s="154" t="s">
        <v>422</v>
      </c>
      <c r="B155" s="588">
        <v>5519</v>
      </c>
      <c r="C155" s="588">
        <v>5599</v>
      </c>
      <c r="D155" s="588">
        <v>5615</v>
      </c>
      <c r="E155" s="588">
        <v>5595</v>
      </c>
      <c r="F155" s="588">
        <v>5706</v>
      </c>
      <c r="G155" s="588">
        <v>5770</v>
      </c>
      <c r="H155" s="588">
        <v>5729</v>
      </c>
      <c r="I155" s="588">
        <v>5700</v>
      </c>
      <c r="J155" s="588">
        <v>5727</v>
      </c>
      <c r="K155" s="588">
        <v>5786</v>
      </c>
      <c r="L155" s="588">
        <v>5777</v>
      </c>
      <c r="M155" s="588">
        <v>5781</v>
      </c>
      <c r="N155" s="589">
        <f t="shared" si="3"/>
        <v>5692</v>
      </c>
    </row>
    <row r="156" spans="1:14" x14ac:dyDescent="0.2">
      <c r="A156" s="154" t="s">
        <v>423</v>
      </c>
      <c r="B156" s="588">
        <v>8722</v>
      </c>
      <c r="C156" s="588">
        <v>8832</v>
      </c>
      <c r="D156" s="588">
        <v>9273</v>
      </c>
      <c r="E156" s="588">
        <v>9294</v>
      </c>
      <c r="F156" s="588">
        <v>9400</v>
      </c>
      <c r="G156" s="588">
        <v>9468</v>
      </c>
      <c r="H156" s="588">
        <v>9459</v>
      </c>
      <c r="I156" s="588">
        <v>9453</v>
      </c>
      <c r="J156" s="588">
        <v>9474</v>
      </c>
      <c r="K156" s="588">
        <v>9506</v>
      </c>
      <c r="L156" s="588">
        <v>9454</v>
      </c>
      <c r="M156" s="588">
        <v>9472</v>
      </c>
      <c r="N156" s="589">
        <f t="shared" si="3"/>
        <v>9317.25</v>
      </c>
    </row>
    <row r="157" spans="1:14" x14ac:dyDescent="0.2">
      <c r="A157" s="154" t="s">
        <v>424</v>
      </c>
      <c r="B157" s="588">
        <v>7813</v>
      </c>
      <c r="C157" s="588">
        <v>7933</v>
      </c>
      <c r="D157" s="588">
        <v>8036</v>
      </c>
      <c r="E157" s="588">
        <v>8020</v>
      </c>
      <c r="F157" s="588">
        <v>8254</v>
      </c>
      <c r="G157" s="588">
        <v>8414</v>
      </c>
      <c r="H157" s="588">
        <v>8342</v>
      </c>
      <c r="I157" s="588">
        <v>8313</v>
      </c>
      <c r="J157" s="588">
        <v>8303</v>
      </c>
      <c r="K157" s="588">
        <v>8279</v>
      </c>
      <c r="L157" s="588">
        <v>8258</v>
      </c>
      <c r="M157" s="588">
        <v>8249</v>
      </c>
      <c r="N157" s="589">
        <f t="shared" si="3"/>
        <v>8184.5</v>
      </c>
    </row>
    <row r="158" spans="1:14" x14ac:dyDescent="0.2">
      <c r="A158" s="154" t="s">
        <v>425</v>
      </c>
      <c r="B158" s="588">
        <v>22743</v>
      </c>
      <c r="C158" s="588">
        <v>23082</v>
      </c>
      <c r="D158" s="588">
        <v>23137</v>
      </c>
      <c r="E158" s="588">
        <v>22997</v>
      </c>
      <c r="F158" s="588">
        <v>23298</v>
      </c>
      <c r="G158" s="588">
        <v>23436</v>
      </c>
      <c r="H158" s="588">
        <v>23377</v>
      </c>
      <c r="I158" s="588">
        <v>23304</v>
      </c>
      <c r="J158" s="588">
        <v>23226</v>
      </c>
      <c r="K158" s="588">
        <v>23157</v>
      </c>
      <c r="L158" s="588">
        <v>22948</v>
      </c>
      <c r="M158" s="588">
        <v>22761</v>
      </c>
      <c r="N158" s="589">
        <f t="shared" si="3"/>
        <v>23122.166666666668</v>
      </c>
    </row>
    <row r="159" spans="1:14" x14ac:dyDescent="0.2">
      <c r="A159" s="154" t="s">
        <v>426</v>
      </c>
      <c r="B159" s="588">
        <v>4869</v>
      </c>
      <c r="C159" s="588">
        <v>4986</v>
      </c>
      <c r="D159" s="588">
        <v>5045</v>
      </c>
      <c r="E159" s="588">
        <v>5093</v>
      </c>
      <c r="F159" s="588">
        <v>5033</v>
      </c>
      <c r="G159" s="588">
        <v>5105</v>
      </c>
      <c r="H159" s="588">
        <v>5041</v>
      </c>
      <c r="I159" s="588">
        <v>5124</v>
      </c>
      <c r="J159" s="588">
        <v>5119</v>
      </c>
      <c r="K159" s="588">
        <v>5168</v>
      </c>
      <c r="L159" s="588">
        <v>5178</v>
      </c>
      <c r="M159" s="588">
        <v>5140</v>
      </c>
      <c r="N159" s="589">
        <f t="shared" si="3"/>
        <v>5075.083333333333</v>
      </c>
    </row>
    <row r="160" spans="1:14" x14ac:dyDescent="0.2">
      <c r="A160" s="154" t="s">
        <v>427</v>
      </c>
      <c r="B160" s="588">
        <v>1265</v>
      </c>
      <c r="C160" s="588">
        <v>1269</v>
      </c>
      <c r="D160" s="588">
        <v>1275</v>
      </c>
      <c r="E160" s="588">
        <v>1262</v>
      </c>
      <c r="F160" s="588">
        <v>1259</v>
      </c>
      <c r="G160" s="588">
        <v>1256</v>
      </c>
      <c r="H160" s="588">
        <v>1250</v>
      </c>
      <c r="I160" s="588">
        <v>1251</v>
      </c>
      <c r="J160" s="588">
        <v>1250</v>
      </c>
      <c r="K160" s="588">
        <v>1240</v>
      </c>
      <c r="L160" s="588">
        <v>1226</v>
      </c>
      <c r="M160" s="588">
        <v>1240</v>
      </c>
      <c r="N160" s="589">
        <f t="shared" si="3"/>
        <v>1253.5833333333333</v>
      </c>
    </row>
    <row r="161" spans="1:14" x14ac:dyDescent="0.2">
      <c r="A161" s="154" t="s">
        <v>428</v>
      </c>
      <c r="B161" s="588">
        <v>3021</v>
      </c>
      <c r="C161" s="588">
        <v>3071</v>
      </c>
      <c r="D161" s="588">
        <v>3068</v>
      </c>
      <c r="E161" s="588">
        <v>3051</v>
      </c>
      <c r="F161" s="588">
        <v>3060</v>
      </c>
      <c r="G161" s="588">
        <v>3048</v>
      </c>
      <c r="H161" s="588">
        <v>3063</v>
      </c>
      <c r="I161" s="588">
        <v>3082</v>
      </c>
      <c r="J161" s="588">
        <v>3088</v>
      </c>
      <c r="K161" s="588">
        <v>3067</v>
      </c>
      <c r="L161" s="588">
        <v>3051</v>
      </c>
      <c r="M161" s="588">
        <v>3026</v>
      </c>
      <c r="N161" s="589">
        <f t="shared" si="3"/>
        <v>3058</v>
      </c>
    </row>
    <row r="162" spans="1:14" x14ac:dyDescent="0.2">
      <c r="A162" s="154" t="s">
        <v>429</v>
      </c>
      <c r="B162" s="588">
        <v>6353</v>
      </c>
      <c r="C162" s="588">
        <v>6478</v>
      </c>
      <c r="D162" s="588">
        <v>6518</v>
      </c>
      <c r="E162" s="588">
        <v>6598</v>
      </c>
      <c r="F162" s="588">
        <v>6677</v>
      </c>
      <c r="G162" s="588">
        <v>6699</v>
      </c>
      <c r="H162" s="588">
        <v>6671</v>
      </c>
      <c r="I162" s="588">
        <v>6725</v>
      </c>
      <c r="J162" s="588">
        <v>6767</v>
      </c>
      <c r="K162" s="588">
        <v>6768</v>
      </c>
      <c r="L162" s="588">
        <v>6691</v>
      </c>
      <c r="M162" s="588">
        <v>6799</v>
      </c>
      <c r="N162" s="589">
        <f t="shared" si="3"/>
        <v>6645.333333333333</v>
      </c>
    </row>
    <row r="163" spans="1:14" x14ac:dyDescent="0.2">
      <c r="A163" s="154" t="s">
        <v>430</v>
      </c>
      <c r="B163" s="588">
        <v>13733</v>
      </c>
      <c r="C163" s="588">
        <v>13939</v>
      </c>
      <c r="D163" s="588">
        <v>13978</v>
      </c>
      <c r="E163" s="588">
        <v>13932</v>
      </c>
      <c r="F163" s="588">
        <v>14340</v>
      </c>
      <c r="G163" s="588">
        <v>14540</v>
      </c>
      <c r="H163" s="588">
        <v>14611</v>
      </c>
      <c r="I163" s="588">
        <v>14542</v>
      </c>
      <c r="J163" s="588">
        <v>14524</v>
      </c>
      <c r="K163" s="588">
        <v>14576</v>
      </c>
      <c r="L163" s="588">
        <v>14380</v>
      </c>
      <c r="M163" s="588">
        <v>14314</v>
      </c>
      <c r="N163" s="589">
        <f t="shared" si="3"/>
        <v>14284.083333333334</v>
      </c>
    </row>
    <row r="164" spans="1:14" x14ac:dyDescent="0.2">
      <c r="A164" s="154" t="s">
        <v>431</v>
      </c>
      <c r="B164" s="588">
        <v>1595</v>
      </c>
      <c r="C164" s="588">
        <v>1608</v>
      </c>
      <c r="D164" s="588">
        <v>1619</v>
      </c>
      <c r="E164" s="588">
        <v>1632</v>
      </c>
      <c r="F164" s="588">
        <v>1629</v>
      </c>
      <c r="G164" s="588">
        <v>1635</v>
      </c>
      <c r="H164" s="588">
        <v>1652</v>
      </c>
      <c r="I164" s="588">
        <v>1645</v>
      </c>
      <c r="J164" s="588">
        <v>1649</v>
      </c>
      <c r="K164" s="588">
        <v>1646</v>
      </c>
      <c r="L164" s="588">
        <v>1634</v>
      </c>
      <c r="M164" s="588">
        <v>1611</v>
      </c>
      <c r="N164" s="589">
        <f t="shared" si="3"/>
        <v>1629.5833333333333</v>
      </c>
    </row>
    <row r="165" spans="1:14" x14ac:dyDescent="0.2">
      <c r="A165" s="154" t="s">
        <v>432</v>
      </c>
      <c r="B165" s="588">
        <v>18359</v>
      </c>
      <c r="C165" s="588">
        <v>18572</v>
      </c>
      <c r="D165" s="588">
        <v>18556</v>
      </c>
      <c r="E165" s="588">
        <v>18364</v>
      </c>
      <c r="F165" s="588">
        <v>18698</v>
      </c>
      <c r="G165" s="588">
        <v>18856</v>
      </c>
      <c r="H165" s="588">
        <v>18856</v>
      </c>
      <c r="I165" s="588">
        <v>18797</v>
      </c>
      <c r="J165" s="588">
        <v>18783</v>
      </c>
      <c r="K165" s="588">
        <v>18890</v>
      </c>
      <c r="L165" s="588">
        <v>18879</v>
      </c>
      <c r="M165" s="588">
        <v>18768</v>
      </c>
      <c r="N165" s="589">
        <f t="shared" si="3"/>
        <v>18698.166666666668</v>
      </c>
    </row>
    <row r="166" spans="1:14" x14ac:dyDescent="0.2">
      <c r="A166" s="154" t="s">
        <v>433</v>
      </c>
      <c r="B166" s="588">
        <v>5716</v>
      </c>
      <c r="C166" s="588">
        <v>5800</v>
      </c>
      <c r="D166" s="588">
        <v>5873</v>
      </c>
      <c r="E166" s="588">
        <v>5873</v>
      </c>
      <c r="F166" s="588">
        <v>6077</v>
      </c>
      <c r="G166" s="588">
        <v>6039</v>
      </c>
      <c r="H166" s="588">
        <v>6018</v>
      </c>
      <c r="I166" s="588">
        <v>6020</v>
      </c>
      <c r="J166" s="588">
        <v>5986</v>
      </c>
      <c r="K166" s="588">
        <v>6006</v>
      </c>
      <c r="L166" s="588">
        <v>5937</v>
      </c>
      <c r="M166" s="588">
        <v>5933</v>
      </c>
      <c r="N166" s="589">
        <f t="shared" si="3"/>
        <v>5939.833333333333</v>
      </c>
    </row>
    <row r="167" spans="1:14" x14ac:dyDescent="0.2">
      <c r="A167" s="154" t="s">
        <v>434</v>
      </c>
      <c r="B167" s="588">
        <v>3280</v>
      </c>
      <c r="C167" s="588">
        <v>3317</v>
      </c>
      <c r="D167" s="588">
        <v>3354</v>
      </c>
      <c r="E167" s="588">
        <v>3347</v>
      </c>
      <c r="F167" s="588">
        <v>3366</v>
      </c>
      <c r="G167" s="588">
        <v>3398</v>
      </c>
      <c r="H167" s="588">
        <v>3423</v>
      </c>
      <c r="I167" s="588">
        <v>3425</v>
      </c>
      <c r="J167" s="588">
        <v>3434</v>
      </c>
      <c r="K167" s="588">
        <v>3440</v>
      </c>
      <c r="L167" s="588">
        <v>3425</v>
      </c>
      <c r="M167" s="588">
        <v>3446</v>
      </c>
      <c r="N167" s="589">
        <f t="shared" si="3"/>
        <v>3387.9166666666665</v>
      </c>
    </row>
    <row r="168" spans="1:14" x14ac:dyDescent="0.2">
      <c r="A168" s="154" t="s">
        <v>435</v>
      </c>
      <c r="B168" s="588">
        <v>2090</v>
      </c>
      <c r="C168" s="588">
        <v>2106</v>
      </c>
      <c r="D168" s="588">
        <v>2173</v>
      </c>
      <c r="E168" s="588">
        <v>2195</v>
      </c>
      <c r="F168" s="588">
        <v>2239</v>
      </c>
      <c r="G168" s="588">
        <v>2219</v>
      </c>
      <c r="H168" s="588">
        <v>2192</v>
      </c>
      <c r="I168" s="588">
        <v>2160</v>
      </c>
      <c r="J168" s="588">
        <v>2145</v>
      </c>
      <c r="K168" s="588">
        <v>2168</v>
      </c>
      <c r="L168" s="588">
        <v>2170</v>
      </c>
      <c r="M168" s="588">
        <v>2197</v>
      </c>
      <c r="N168" s="589">
        <f t="shared" si="3"/>
        <v>2171.1666666666665</v>
      </c>
    </row>
    <row r="169" spans="1:14" x14ac:dyDescent="0.2">
      <c r="A169" s="154" t="s">
        <v>436</v>
      </c>
      <c r="B169" s="588">
        <v>9649</v>
      </c>
      <c r="C169" s="588">
        <v>9808</v>
      </c>
      <c r="D169" s="588">
        <v>9854</v>
      </c>
      <c r="E169" s="588">
        <v>9737</v>
      </c>
      <c r="F169" s="588">
        <v>9946</v>
      </c>
      <c r="G169" s="588">
        <v>9982</v>
      </c>
      <c r="H169" s="588">
        <v>9976</v>
      </c>
      <c r="I169" s="588">
        <v>10039</v>
      </c>
      <c r="J169" s="588">
        <v>9932</v>
      </c>
      <c r="K169" s="588">
        <v>9959</v>
      </c>
      <c r="L169" s="588">
        <v>9879</v>
      </c>
      <c r="M169" s="588">
        <v>9862</v>
      </c>
      <c r="N169" s="589">
        <f t="shared" si="3"/>
        <v>9885.25</v>
      </c>
    </row>
    <row r="170" spans="1:14" x14ac:dyDescent="0.2">
      <c r="A170" s="154" t="s">
        <v>437</v>
      </c>
      <c r="B170" s="588">
        <v>4939</v>
      </c>
      <c r="C170" s="588">
        <v>5001</v>
      </c>
      <c r="D170" s="588">
        <v>5022</v>
      </c>
      <c r="E170" s="588">
        <v>5026</v>
      </c>
      <c r="F170" s="588">
        <v>5115</v>
      </c>
      <c r="G170" s="588">
        <v>5120</v>
      </c>
      <c r="H170" s="588">
        <v>5131</v>
      </c>
      <c r="I170" s="588">
        <v>5134</v>
      </c>
      <c r="J170" s="588">
        <v>5098</v>
      </c>
      <c r="K170" s="588">
        <v>5081</v>
      </c>
      <c r="L170" s="588">
        <v>4999</v>
      </c>
      <c r="M170" s="588">
        <v>5006</v>
      </c>
      <c r="N170" s="589">
        <f t="shared" si="3"/>
        <v>5056</v>
      </c>
    </row>
    <row r="171" spans="1:14" x14ac:dyDescent="0.2">
      <c r="A171" s="154" t="s">
        <v>438</v>
      </c>
      <c r="B171" s="588">
        <v>4601</v>
      </c>
      <c r="C171" s="588">
        <v>4651</v>
      </c>
      <c r="D171" s="588">
        <v>4712</v>
      </c>
      <c r="E171" s="588">
        <v>4715</v>
      </c>
      <c r="F171" s="588">
        <v>4724</v>
      </c>
      <c r="G171" s="588">
        <v>4732</v>
      </c>
      <c r="H171" s="588">
        <v>4734</v>
      </c>
      <c r="I171" s="588">
        <v>4724</v>
      </c>
      <c r="J171" s="588">
        <v>4695</v>
      </c>
      <c r="K171" s="588">
        <v>4728</v>
      </c>
      <c r="L171" s="588">
        <v>4714</v>
      </c>
      <c r="M171" s="588">
        <v>4704</v>
      </c>
      <c r="N171" s="589">
        <f t="shared" si="3"/>
        <v>4702.833333333333</v>
      </c>
    </row>
    <row r="172" spans="1:14" x14ac:dyDescent="0.2">
      <c r="A172" s="154" t="s">
        <v>439</v>
      </c>
      <c r="B172" s="588">
        <v>6287</v>
      </c>
      <c r="C172" s="588">
        <v>6358</v>
      </c>
      <c r="D172" s="588">
        <v>6224</v>
      </c>
      <c r="E172" s="588">
        <v>6280</v>
      </c>
      <c r="F172" s="588">
        <v>6344</v>
      </c>
      <c r="G172" s="588">
        <v>6368</v>
      </c>
      <c r="H172" s="588">
        <v>6387</v>
      </c>
      <c r="I172" s="588">
        <v>6393</v>
      </c>
      <c r="J172" s="588">
        <v>6413</v>
      </c>
      <c r="K172" s="588">
        <v>6457</v>
      </c>
      <c r="L172" s="588">
        <v>6409</v>
      </c>
      <c r="M172" s="588">
        <v>6472</v>
      </c>
      <c r="N172" s="589">
        <f t="shared" si="3"/>
        <v>6366</v>
      </c>
    </row>
    <row r="173" spans="1:14" x14ac:dyDescent="0.2">
      <c r="A173" s="154" t="s">
        <v>440</v>
      </c>
      <c r="B173" s="588">
        <v>5995</v>
      </c>
      <c r="C173" s="588">
        <v>6105</v>
      </c>
      <c r="D173" s="588">
        <v>6209</v>
      </c>
      <c r="E173" s="588">
        <v>6150</v>
      </c>
      <c r="F173" s="588">
        <v>6205</v>
      </c>
      <c r="G173" s="588">
        <v>6244</v>
      </c>
      <c r="H173" s="588">
        <v>6186</v>
      </c>
      <c r="I173" s="588">
        <v>6157</v>
      </c>
      <c r="J173" s="588">
        <v>6092</v>
      </c>
      <c r="K173" s="588">
        <v>6148</v>
      </c>
      <c r="L173" s="588">
        <v>6155</v>
      </c>
      <c r="M173" s="588">
        <v>6112</v>
      </c>
      <c r="N173" s="589">
        <f t="shared" si="3"/>
        <v>6146.5</v>
      </c>
    </row>
    <row r="174" spans="1:14" x14ac:dyDescent="0.2">
      <c r="A174" s="154" t="s">
        <v>441</v>
      </c>
      <c r="B174" s="588">
        <v>29360</v>
      </c>
      <c r="C174" s="588">
        <v>29808</v>
      </c>
      <c r="D174" s="588">
        <v>29947</v>
      </c>
      <c r="E174" s="588">
        <v>29823</v>
      </c>
      <c r="F174" s="588">
        <v>30148</v>
      </c>
      <c r="G174" s="588">
        <v>30424</v>
      </c>
      <c r="H174" s="588">
        <v>30472</v>
      </c>
      <c r="I174" s="588">
        <v>30502</v>
      </c>
      <c r="J174" s="588">
        <v>30454</v>
      </c>
      <c r="K174" s="588">
        <v>30490</v>
      </c>
      <c r="L174" s="588">
        <v>30329</v>
      </c>
      <c r="M174" s="588">
        <v>30331</v>
      </c>
      <c r="N174" s="589">
        <f t="shared" si="3"/>
        <v>30174</v>
      </c>
    </row>
    <row r="175" spans="1:14" x14ac:dyDescent="0.2">
      <c r="A175" s="154" t="s">
        <v>442</v>
      </c>
      <c r="B175" s="588">
        <v>9343</v>
      </c>
      <c r="C175" s="588">
        <v>9444</v>
      </c>
      <c r="D175" s="588">
        <v>9448</v>
      </c>
      <c r="E175" s="588">
        <v>9417</v>
      </c>
      <c r="F175" s="588">
        <v>9588</v>
      </c>
      <c r="G175" s="588">
        <v>9623</v>
      </c>
      <c r="H175" s="588">
        <v>9623</v>
      </c>
      <c r="I175" s="588">
        <v>9513</v>
      </c>
      <c r="J175" s="588">
        <v>9535</v>
      </c>
      <c r="K175" s="588">
        <v>9516</v>
      </c>
      <c r="L175" s="588">
        <v>9418</v>
      </c>
      <c r="M175" s="588">
        <v>9437</v>
      </c>
      <c r="N175" s="589">
        <f t="shared" si="3"/>
        <v>9492.0833333333339</v>
      </c>
    </row>
    <row r="176" spans="1:14" x14ac:dyDescent="0.2">
      <c r="A176" s="154" t="s">
        <v>443</v>
      </c>
      <c r="B176" s="588">
        <v>6199</v>
      </c>
      <c r="C176" s="588">
        <v>6302</v>
      </c>
      <c r="D176" s="588">
        <v>6467</v>
      </c>
      <c r="E176" s="588">
        <v>6474</v>
      </c>
      <c r="F176" s="588">
        <v>6497</v>
      </c>
      <c r="G176" s="588">
        <v>6601</v>
      </c>
      <c r="H176" s="588">
        <v>6630</v>
      </c>
      <c r="I176" s="588">
        <v>6694</v>
      </c>
      <c r="J176" s="588">
        <v>6649</v>
      </c>
      <c r="K176" s="588">
        <v>6638</v>
      </c>
      <c r="L176" s="588">
        <v>6626</v>
      </c>
      <c r="M176" s="588">
        <v>6634</v>
      </c>
      <c r="N176" s="589">
        <f t="shared" si="3"/>
        <v>6534.25</v>
      </c>
    </row>
    <row r="177" spans="1:14" x14ac:dyDescent="0.2">
      <c r="A177" s="154" t="s">
        <v>444</v>
      </c>
      <c r="B177" s="588">
        <v>5925</v>
      </c>
      <c r="C177" s="588">
        <v>5985</v>
      </c>
      <c r="D177" s="588">
        <v>6040</v>
      </c>
      <c r="E177" s="588">
        <v>6002</v>
      </c>
      <c r="F177" s="588">
        <v>6059</v>
      </c>
      <c r="G177" s="588">
        <v>6120</v>
      </c>
      <c r="H177" s="588">
        <v>6123</v>
      </c>
      <c r="I177" s="588">
        <v>6090</v>
      </c>
      <c r="J177" s="588">
        <v>6048</v>
      </c>
      <c r="K177" s="588">
        <v>6043</v>
      </c>
      <c r="L177" s="588">
        <v>6016</v>
      </c>
      <c r="M177" s="588">
        <v>6001</v>
      </c>
      <c r="N177" s="589">
        <f t="shared" si="3"/>
        <v>6037.666666666667</v>
      </c>
    </row>
    <row r="178" spans="1:14" x14ac:dyDescent="0.2">
      <c r="A178" s="154" t="s">
        <v>445</v>
      </c>
      <c r="B178" s="588">
        <v>2409</v>
      </c>
      <c r="C178" s="588">
        <v>2458</v>
      </c>
      <c r="D178" s="588">
        <v>2513</v>
      </c>
      <c r="E178" s="588">
        <v>2522</v>
      </c>
      <c r="F178" s="588">
        <v>2551</v>
      </c>
      <c r="G178" s="588">
        <v>2544</v>
      </c>
      <c r="H178" s="588">
        <v>2546</v>
      </c>
      <c r="I178" s="588">
        <v>2531</v>
      </c>
      <c r="J178" s="588">
        <v>2513</v>
      </c>
      <c r="K178" s="588">
        <v>2516</v>
      </c>
      <c r="L178" s="588">
        <v>2529</v>
      </c>
      <c r="M178" s="588">
        <v>2505</v>
      </c>
      <c r="N178" s="589">
        <f t="shared" si="3"/>
        <v>2511.4166666666665</v>
      </c>
    </row>
    <row r="179" spans="1:14" x14ac:dyDescent="0.2">
      <c r="A179" s="154" t="s">
        <v>446</v>
      </c>
      <c r="B179" s="588">
        <v>1169</v>
      </c>
      <c r="C179" s="588">
        <v>1193</v>
      </c>
      <c r="D179" s="588">
        <v>1170</v>
      </c>
      <c r="E179" s="588">
        <v>1193</v>
      </c>
      <c r="F179" s="588">
        <v>1156</v>
      </c>
      <c r="G179" s="588">
        <v>1178</v>
      </c>
      <c r="H179" s="588">
        <v>1226</v>
      </c>
      <c r="I179" s="588">
        <v>1225</v>
      </c>
      <c r="J179" s="588">
        <v>1227</v>
      </c>
      <c r="K179" s="588">
        <v>1177</v>
      </c>
      <c r="L179" s="588">
        <v>1184</v>
      </c>
      <c r="M179" s="588">
        <v>1119</v>
      </c>
      <c r="N179" s="589">
        <f t="shared" si="3"/>
        <v>1184.75</v>
      </c>
    </row>
    <row r="180" spans="1:14" x14ac:dyDescent="0.2">
      <c r="A180" s="154" t="s">
        <v>447</v>
      </c>
      <c r="B180" s="588">
        <v>2731</v>
      </c>
      <c r="C180" s="588">
        <v>2763</v>
      </c>
      <c r="D180" s="588">
        <v>2751</v>
      </c>
      <c r="E180" s="588">
        <v>2690</v>
      </c>
      <c r="F180" s="588">
        <v>2718</v>
      </c>
      <c r="G180" s="588">
        <v>2692</v>
      </c>
      <c r="H180" s="588">
        <v>2724</v>
      </c>
      <c r="I180" s="588">
        <v>2740</v>
      </c>
      <c r="J180" s="588">
        <v>2757</v>
      </c>
      <c r="K180" s="588">
        <v>2730</v>
      </c>
      <c r="L180" s="588">
        <v>2694</v>
      </c>
      <c r="M180" s="588">
        <v>2720</v>
      </c>
      <c r="N180" s="589">
        <f t="shared" si="3"/>
        <v>2725.8333333333335</v>
      </c>
    </row>
    <row r="181" spans="1:14" x14ac:dyDescent="0.2">
      <c r="A181" s="154" t="s">
        <v>448</v>
      </c>
      <c r="B181" s="588">
        <v>2161</v>
      </c>
      <c r="C181" s="588">
        <v>2200</v>
      </c>
      <c r="D181" s="588">
        <v>2178</v>
      </c>
      <c r="E181" s="588">
        <v>2225</v>
      </c>
      <c r="F181" s="588">
        <v>2251</v>
      </c>
      <c r="G181" s="588">
        <v>2269</v>
      </c>
      <c r="H181" s="588">
        <v>2267</v>
      </c>
      <c r="I181" s="588">
        <v>2261</v>
      </c>
      <c r="J181" s="588">
        <v>2257</v>
      </c>
      <c r="K181" s="588">
        <v>2248</v>
      </c>
      <c r="L181" s="588">
        <v>2245</v>
      </c>
      <c r="M181" s="588">
        <v>2244</v>
      </c>
      <c r="N181" s="589">
        <f t="shared" si="3"/>
        <v>2233.8333333333335</v>
      </c>
    </row>
    <row r="182" spans="1:14" x14ac:dyDescent="0.2">
      <c r="A182" s="154" t="s">
        <v>449</v>
      </c>
      <c r="B182" s="588">
        <v>7757</v>
      </c>
      <c r="C182" s="588">
        <v>7845</v>
      </c>
      <c r="D182" s="588">
        <v>8113</v>
      </c>
      <c r="E182" s="588">
        <v>8065</v>
      </c>
      <c r="F182" s="588">
        <v>8250</v>
      </c>
      <c r="G182" s="588">
        <v>8314</v>
      </c>
      <c r="H182" s="588">
        <v>8229</v>
      </c>
      <c r="I182" s="588">
        <v>8249</v>
      </c>
      <c r="J182" s="588">
        <v>8235</v>
      </c>
      <c r="K182" s="588">
        <v>8231</v>
      </c>
      <c r="L182" s="588">
        <v>8213</v>
      </c>
      <c r="M182" s="588">
        <v>8218</v>
      </c>
      <c r="N182" s="589">
        <f t="shared" si="3"/>
        <v>8143.25</v>
      </c>
    </row>
    <row r="183" spans="1:14" x14ac:dyDescent="0.2">
      <c r="A183" s="154" t="s">
        <v>450</v>
      </c>
      <c r="B183" s="588">
        <v>2409</v>
      </c>
      <c r="C183" s="588">
        <v>2439</v>
      </c>
      <c r="D183" s="588">
        <v>2542</v>
      </c>
      <c r="E183" s="588">
        <v>2536</v>
      </c>
      <c r="F183" s="588">
        <v>2571</v>
      </c>
      <c r="G183" s="588">
        <v>2584</v>
      </c>
      <c r="H183" s="588">
        <v>2571</v>
      </c>
      <c r="I183" s="588">
        <v>2576</v>
      </c>
      <c r="J183" s="588">
        <v>2583</v>
      </c>
      <c r="K183" s="588">
        <v>2590</v>
      </c>
      <c r="L183" s="588">
        <v>2554</v>
      </c>
      <c r="M183" s="588">
        <v>2546</v>
      </c>
      <c r="N183" s="589">
        <f t="shared" si="3"/>
        <v>2541.75</v>
      </c>
    </row>
    <row r="184" spans="1:14" x14ac:dyDescent="0.2">
      <c r="A184" s="154" t="s">
        <v>451</v>
      </c>
      <c r="B184" s="588">
        <v>1151</v>
      </c>
      <c r="C184" s="588">
        <v>1151</v>
      </c>
      <c r="D184" s="588">
        <v>1174</v>
      </c>
      <c r="E184" s="588">
        <v>1157</v>
      </c>
      <c r="F184" s="588">
        <v>1164</v>
      </c>
      <c r="G184" s="588">
        <v>1163</v>
      </c>
      <c r="H184" s="588">
        <v>1171</v>
      </c>
      <c r="I184" s="588">
        <v>1175</v>
      </c>
      <c r="J184" s="588">
        <v>1171</v>
      </c>
      <c r="K184" s="588">
        <v>1158</v>
      </c>
      <c r="L184" s="588">
        <v>1146</v>
      </c>
      <c r="M184" s="588">
        <v>1166</v>
      </c>
      <c r="N184" s="589">
        <f t="shared" si="3"/>
        <v>1162.25</v>
      </c>
    </row>
    <row r="185" spans="1:14" x14ac:dyDescent="0.2">
      <c r="A185" s="154" t="s">
        <v>452</v>
      </c>
      <c r="B185" s="588">
        <v>904</v>
      </c>
      <c r="C185" s="588">
        <v>917</v>
      </c>
      <c r="D185" s="588">
        <v>920</v>
      </c>
      <c r="E185" s="588">
        <v>930</v>
      </c>
      <c r="F185" s="588">
        <v>934</v>
      </c>
      <c r="G185" s="588">
        <v>933</v>
      </c>
      <c r="H185" s="588">
        <v>934</v>
      </c>
      <c r="I185" s="588">
        <v>943</v>
      </c>
      <c r="J185" s="588">
        <v>936</v>
      </c>
      <c r="K185" s="588">
        <v>924</v>
      </c>
      <c r="L185" s="588">
        <v>927</v>
      </c>
      <c r="M185" s="588">
        <v>901</v>
      </c>
      <c r="N185" s="589">
        <f t="shared" si="3"/>
        <v>925.25</v>
      </c>
    </row>
    <row r="186" spans="1:14" x14ac:dyDescent="0.2">
      <c r="A186" s="154" t="s">
        <v>453</v>
      </c>
      <c r="B186" s="588">
        <v>2214</v>
      </c>
      <c r="C186" s="588">
        <v>2258</v>
      </c>
      <c r="D186" s="588">
        <v>2290</v>
      </c>
      <c r="E186" s="588">
        <v>2309</v>
      </c>
      <c r="F186" s="588">
        <v>2343</v>
      </c>
      <c r="G186" s="588">
        <v>2348</v>
      </c>
      <c r="H186" s="588">
        <v>2345</v>
      </c>
      <c r="I186" s="588">
        <v>2348</v>
      </c>
      <c r="J186" s="588">
        <v>2323</v>
      </c>
      <c r="K186" s="588">
        <v>2324</v>
      </c>
      <c r="L186" s="588">
        <v>2301</v>
      </c>
      <c r="M186" s="588">
        <v>2280</v>
      </c>
      <c r="N186" s="589">
        <f t="shared" si="3"/>
        <v>2306.9166666666665</v>
      </c>
    </row>
    <row r="187" spans="1:14" x14ac:dyDescent="0.2">
      <c r="A187" s="154" t="s">
        <v>454</v>
      </c>
      <c r="B187" s="588">
        <v>3297</v>
      </c>
      <c r="C187" s="588">
        <v>3326</v>
      </c>
      <c r="D187" s="588">
        <v>3356</v>
      </c>
      <c r="E187" s="588">
        <v>3331</v>
      </c>
      <c r="F187" s="588">
        <v>3393</v>
      </c>
      <c r="G187" s="588">
        <v>3424</v>
      </c>
      <c r="H187" s="588">
        <v>3425</v>
      </c>
      <c r="I187" s="588">
        <v>3442</v>
      </c>
      <c r="J187" s="588">
        <v>3468</v>
      </c>
      <c r="K187" s="588">
        <v>3456</v>
      </c>
      <c r="L187" s="588">
        <v>3445</v>
      </c>
      <c r="M187" s="588">
        <v>3429</v>
      </c>
      <c r="N187" s="589">
        <f t="shared" si="3"/>
        <v>3399.3333333333335</v>
      </c>
    </row>
    <row r="188" spans="1:14" x14ac:dyDescent="0.2">
      <c r="A188" s="154" t="s">
        <v>455</v>
      </c>
      <c r="B188" s="588">
        <v>2092</v>
      </c>
      <c r="C188" s="588">
        <v>2123</v>
      </c>
      <c r="D188" s="588">
        <v>2120</v>
      </c>
      <c r="E188" s="588">
        <v>2139</v>
      </c>
      <c r="F188" s="588">
        <v>2168</v>
      </c>
      <c r="G188" s="588">
        <v>2171</v>
      </c>
      <c r="H188" s="588">
        <v>2146</v>
      </c>
      <c r="I188" s="588">
        <v>2161</v>
      </c>
      <c r="J188" s="588">
        <v>2162</v>
      </c>
      <c r="K188" s="588">
        <v>2137</v>
      </c>
      <c r="L188" s="588">
        <v>2144</v>
      </c>
      <c r="M188" s="588">
        <v>2183</v>
      </c>
      <c r="N188" s="589">
        <f t="shared" si="3"/>
        <v>2145.5</v>
      </c>
    </row>
    <row r="189" spans="1:14" x14ac:dyDescent="0.2">
      <c r="A189" s="154" t="s">
        <v>456</v>
      </c>
      <c r="B189" s="588">
        <v>1053</v>
      </c>
      <c r="C189" s="588">
        <v>1053</v>
      </c>
      <c r="D189" s="588">
        <v>1073</v>
      </c>
      <c r="E189" s="588">
        <v>1075</v>
      </c>
      <c r="F189" s="588">
        <v>1080</v>
      </c>
      <c r="G189" s="588">
        <v>1078</v>
      </c>
      <c r="H189" s="588">
        <v>1063</v>
      </c>
      <c r="I189" s="588">
        <v>1055</v>
      </c>
      <c r="J189" s="588">
        <v>1049</v>
      </c>
      <c r="K189" s="588">
        <v>1045</v>
      </c>
      <c r="L189" s="588">
        <v>1044</v>
      </c>
      <c r="M189" s="588">
        <v>1040</v>
      </c>
      <c r="N189" s="589">
        <f t="shared" si="3"/>
        <v>1059</v>
      </c>
    </row>
    <row r="190" spans="1:14" x14ac:dyDescent="0.2">
      <c r="A190" s="154" t="s">
        <v>457</v>
      </c>
      <c r="B190" s="588">
        <v>10542</v>
      </c>
      <c r="C190" s="588">
        <v>10727</v>
      </c>
      <c r="D190" s="588">
        <v>10734</v>
      </c>
      <c r="E190" s="588">
        <v>10651</v>
      </c>
      <c r="F190" s="588">
        <v>10783</v>
      </c>
      <c r="G190" s="588">
        <v>10825</v>
      </c>
      <c r="H190" s="588">
        <v>10862</v>
      </c>
      <c r="I190" s="588">
        <v>11053</v>
      </c>
      <c r="J190" s="588">
        <v>11164</v>
      </c>
      <c r="K190" s="588">
        <v>11288</v>
      </c>
      <c r="L190" s="588">
        <v>11290</v>
      </c>
      <c r="M190" s="588">
        <v>11282</v>
      </c>
      <c r="N190" s="589">
        <f t="shared" si="3"/>
        <v>10933.416666666666</v>
      </c>
    </row>
    <row r="191" spans="1:14" x14ac:dyDescent="0.2">
      <c r="A191" s="154" t="s">
        <v>458</v>
      </c>
      <c r="B191" s="588">
        <v>1111</v>
      </c>
      <c r="C191" s="588">
        <v>1126</v>
      </c>
      <c r="D191" s="588">
        <v>1119</v>
      </c>
      <c r="E191" s="588">
        <v>1110</v>
      </c>
      <c r="F191" s="588">
        <v>1113</v>
      </c>
      <c r="G191" s="588">
        <v>1127</v>
      </c>
      <c r="H191" s="588">
        <v>1134</v>
      </c>
      <c r="I191" s="588">
        <v>1131</v>
      </c>
      <c r="J191" s="588">
        <v>1143</v>
      </c>
      <c r="K191" s="588">
        <v>1151</v>
      </c>
      <c r="L191" s="588">
        <v>1140</v>
      </c>
      <c r="M191" s="588">
        <v>1143</v>
      </c>
      <c r="N191" s="589">
        <f t="shared" si="3"/>
        <v>1129</v>
      </c>
    </row>
    <row r="192" spans="1:14" x14ac:dyDescent="0.2">
      <c r="A192" s="154" t="s">
        <v>459</v>
      </c>
      <c r="B192" s="588">
        <v>3990</v>
      </c>
      <c r="C192" s="588">
        <v>3999</v>
      </c>
      <c r="D192" s="588">
        <v>4004</v>
      </c>
      <c r="E192" s="588">
        <v>3962</v>
      </c>
      <c r="F192" s="588">
        <v>3985</v>
      </c>
      <c r="G192" s="588">
        <v>3989</v>
      </c>
      <c r="H192" s="588">
        <v>4011</v>
      </c>
      <c r="I192" s="588">
        <v>4021</v>
      </c>
      <c r="J192" s="588">
        <v>4017</v>
      </c>
      <c r="K192" s="588">
        <v>4032</v>
      </c>
      <c r="L192" s="588">
        <v>4015</v>
      </c>
      <c r="M192" s="588">
        <v>3994</v>
      </c>
      <c r="N192" s="589">
        <f t="shared" si="3"/>
        <v>4001.5833333333335</v>
      </c>
    </row>
    <row r="193" spans="1:14" x14ac:dyDescent="0.2">
      <c r="A193" s="154" t="s">
        <v>460</v>
      </c>
      <c r="B193" s="588">
        <v>2532</v>
      </c>
      <c r="C193" s="588">
        <v>2557</v>
      </c>
      <c r="D193" s="588">
        <v>2608</v>
      </c>
      <c r="E193" s="588">
        <v>2638</v>
      </c>
      <c r="F193" s="588">
        <v>2690</v>
      </c>
      <c r="G193" s="588">
        <v>2698</v>
      </c>
      <c r="H193" s="588">
        <v>2697</v>
      </c>
      <c r="I193" s="588">
        <v>2702</v>
      </c>
      <c r="J193" s="588">
        <v>2703</v>
      </c>
      <c r="K193" s="588">
        <v>2709</v>
      </c>
      <c r="L193" s="588">
        <v>2701</v>
      </c>
      <c r="M193" s="588">
        <v>2717</v>
      </c>
      <c r="N193" s="589">
        <f t="shared" si="3"/>
        <v>2662.6666666666665</v>
      </c>
    </row>
    <row r="194" spans="1:14" x14ac:dyDescent="0.2">
      <c r="A194" s="154" t="s">
        <v>461</v>
      </c>
      <c r="B194" s="588">
        <v>13486</v>
      </c>
      <c r="C194" s="588">
        <v>13653</v>
      </c>
      <c r="D194" s="588">
        <v>13990</v>
      </c>
      <c r="E194" s="588">
        <v>13853</v>
      </c>
      <c r="F194" s="588">
        <v>14079</v>
      </c>
      <c r="G194" s="588">
        <v>14178</v>
      </c>
      <c r="H194" s="588">
        <v>14188</v>
      </c>
      <c r="I194" s="588">
        <v>14257</v>
      </c>
      <c r="J194" s="588">
        <v>14194</v>
      </c>
      <c r="K194" s="588">
        <v>14227</v>
      </c>
      <c r="L194" s="588">
        <v>14209</v>
      </c>
      <c r="M194" s="588">
        <v>14210</v>
      </c>
      <c r="N194" s="589">
        <f t="shared" si="3"/>
        <v>14043.666666666666</v>
      </c>
    </row>
    <row r="195" spans="1:14" x14ac:dyDescent="0.2">
      <c r="A195" s="154" t="s">
        <v>462</v>
      </c>
      <c r="B195" s="588">
        <v>941</v>
      </c>
      <c r="C195" s="588">
        <v>946</v>
      </c>
      <c r="D195" s="588">
        <v>973</v>
      </c>
      <c r="E195" s="588">
        <v>969</v>
      </c>
      <c r="F195" s="588">
        <v>987</v>
      </c>
      <c r="G195" s="588">
        <v>992</v>
      </c>
      <c r="H195" s="588">
        <v>974</v>
      </c>
      <c r="I195" s="588">
        <v>980</v>
      </c>
      <c r="J195" s="588">
        <v>966</v>
      </c>
      <c r="K195" s="588">
        <v>968</v>
      </c>
      <c r="L195" s="588">
        <v>959</v>
      </c>
      <c r="M195" s="588">
        <v>959</v>
      </c>
      <c r="N195" s="589">
        <f t="shared" si="3"/>
        <v>967.83333333333337</v>
      </c>
    </row>
    <row r="196" spans="1:14" x14ac:dyDescent="0.2">
      <c r="A196" s="154" t="s">
        <v>463</v>
      </c>
      <c r="B196" s="588">
        <v>2635</v>
      </c>
      <c r="C196" s="588">
        <v>2676</v>
      </c>
      <c r="D196" s="588">
        <v>2680</v>
      </c>
      <c r="E196" s="588">
        <v>2681</v>
      </c>
      <c r="F196" s="588">
        <v>2744</v>
      </c>
      <c r="G196" s="588">
        <v>2746</v>
      </c>
      <c r="H196" s="588">
        <v>2724</v>
      </c>
      <c r="I196" s="588">
        <v>2724</v>
      </c>
      <c r="J196" s="588">
        <v>2729</v>
      </c>
      <c r="K196" s="588">
        <v>2763</v>
      </c>
      <c r="L196" s="588">
        <v>2731</v>
      </c>
      <c r="M196" s="588">
        <v>2747</v>
      </c>
      <c r="N196" s="589">
        <f t="shared" si="3"/>
        <v>2715</v>
      </c>
    </row>
    <row r="197" spans="1:14" x14ac:dyDescent="0.2">
      <c r="A197" s="154" t="s">
        <v>464</v>
      </c>
      <c r="B197" s="588">
        <v>3517</v>
      </c>
      <c r="C197" s="588">
        <v>3552</v>
      </c>
      <c r="D197" s="588">
        <v>3647</v>
      </c>
      <c r="E197" s="588">
        <v>3631</v>
      </c>
      <c r="F197" s="588">
        <v>3655</v>
      </c>
      <c r="G197" s="588">
        <v>3658</v>
      </c>
      <c r="H197" s="588">
        <v>3684</v>
      </c>
      <c r="I197" s="588">
        <v>3677</v>
      </c>
      <c r="J197" s="588">
        <v>3669</v>
      </c>
      <c r="K197" s="588">
        <v>3687</v>
      </c>
      <c r="L197" s="588">
        <v>3665</v>
      </c>
      <c r="M197" s="588">
        <v>3734</v>
      </c>
      <c r="N197" s="589">
        <f t="shared" si="3"/>
        <v>3648</v>
      </c>
    </row>
    <row r="198" spans="1:14" x14ac:dyDescent="0.2">
      <c r="A198" s="154" t="s">
        <v>465</v>
      </c>
      <c r="B198" s="588">
        <v>13300</v>
      </c>
      <c r="C198" s="588">
        <v>13364</v>
      </c>
      <c r="D198" s="588">
        <v>14105</v>
      </c>
      <c r="E198" s="588">
        <v>14065</v>
      </c>
      <c r="F198" s="588">
        <v>14148</v>
      </c>
      <c r="G198" s="588">
        <v>14249</v>
      </c>
      <c r="H198" s="588">
        <v>14274</v>
      </c>
      <c r="I198" s="588">
        <v>14263</v>
      </c>
      <c r="J198" s="588">
        <v>14164</v>
      </c>
      <c r="K198" s="588">
        <v>14201</v>
      </c>
      <c r="L198" s="588">
        <v>14265</v>
      </c>
      <c r="M198" s="588">
        <v>14111</v>
      </c>
      <c r="N198" s="589">
        <f t="shared" ref="N198:N261" si="4">AVERAGE(B198:M198)</f>
        <v>14042.416666666666</v>
      </c>
    </row>
    <row r="199" spans="1:14" x14ac:dyDescent="0.2">
      <c r="A199" s="154" t="s">
        <v>466</v>
      </c>
      <c r="B199" s="588">
        <v>3799</v>
      </c>
      <c r="C199" s="588">
        <v>3835</v>
      </c>
      <c r="D199" s="588">
        <v>3926</v>
      </c>
      <c r="E199" s="588">
        <v>3931</v>
      </c>
      <c r="F199" s="588">
        <v>4014</v>
      </c>
      <c r="G199" s="588">
        <v>4037</v>
      </c>
      <c r="H199" s="588">
        <v>4012</v>
      </c>
      <c r="I199" s="588">
        <v>4040</v>
      </c>
      <c r="J199" s="588">
        <v>4065</v>
      </c>
      <c r="K199" s="588">
        <v>4061</v>
      </c>
      <c r="L199" s="588">
        <v>4028</v>
      </c>
      <c r="M199" s="588">
        <v>4008</v>
      </c>
      <c r="N199" s="589">
        <f t="shared" si="4"/>
        <v>3979.6666666666665</v>
      </c>
    </row>
    <row r="200" spans="1:14" x14ac:dyDescent="0.2">
      <c r="A200" s="154" t="s">
        <v>467</v>
      </c>
      <c r="B200" s="588">
        <v>7202</v>
      </c>
      <c r="C200" s="588">
        <v>7342</v>
      </c>
      <c r="D200" s="588">
        <v>7390</v>
      </c>
      <c r="E200" s="588">
        <v>7346</v>
      </c>
      <c r="F200" s="588">
        <v>7532</v>
      </c>
      <c r="G200" s="588">
        <v>7494</v>
      </c>
      <c r="H200" s="588">
        <v>7451</v>
      </c>
      <c r="I200" s="588">
        <v>7409</v>
      </c>
      <c r="J200" s="588">
        <v>7367</v>
      </c>
      <c r="K200" s="588">
        <v>7478</v>
      </c>
      <c r="L200" s="588">
        <v>7474</v>
      </c>
      <c r="M200" s="588">
        <v>7307</v>
      </c>
      <c r="N200" s="589">
        <f t="shared" si="4"/>
        <v>7399.333333333333</v>
      </c>
    </row>
    <row r="201" spans="1:14" x14ac:dyDescent="0.2">
      <c r="A201" s="154" t="s">
        <v>468</v>
      </c>
      <c r="B201" s="588">
        <v>1065</v>
      </c>
      <c r="C201" s="588">
        <v>1075</v>
      </c>
      <c r="D201" s="588">
        <v>1103</v>
      </c>
      <c r="E201" s="588">
        <v>1108</v>
      </c>
      <c r="F201" s="588">
        <v>1117</v>
      </c>
      <c r="G201" s="588">
        <v>1120</v>
      </c>
      <c r="H201" s="588">
        <v>1115</v>
      </c>
      <c r="I201" s="588">
        <v>1132</v>
      </c>
      <c r="J201" s="588">
        <v>1125</v>
      </c>
      <c r="K201" s="588">
        <v>1131</v>
      </c>
      <c r="L201" s="588">
        <v>1119</v>
      </c>
      <c r="M201" s="588">
        <v>1093</v>
      </c>
      <c r="N201" s="589">
        <f t="shared" si="4"/>
        <v>1108.5833333333333</v>
      </c>
    </row>
    <row r="202" spans="1:14" x14ac:dyDescent="0.2">
      <c r="A202" s="154" t="s">
        <v>469</v>
      </c>
      <c r="B202" s="588">
        <v>2868</v>
      </c>
      <c r="C202" s="588">
        <v>2932</v>
      </c>
      <c r="D202" s="588">
        <v>3060</v>
      </c>
      <c r="E202" s="588">
        <v>3094</v>
      </c>
      <c r="F202" s="588">
        <v>3111</v>
      </c>
      <c r="G202" s="588">
        <v>3124</v>
      </c>
      <c r="H202" s="588">
        <v>3134</v>
      </c>
      <c r="I202" s="588">
        <v>3089</v>
      </c>
      <c r="J202" s="588">
        <v>3105</v>
      </c>
      <c r="K202" s="588">
        <v>3174</v>
      </c>
      <c r="L202" s="588">
        <v>3148</v>
      </c>
      <c r="M202" s="588">
        <v>3132</v>
      </c>
      <c r="N202" s="589">
        <f t="shared" si="4"/>
        <v>3080.9166666666665</v>
      </c>
    </row>
    <row r="203" spans="1:14" x14ac:dyDescent="0.2">
      <c r="A203" s="154" t="s">
        <v>470</v>
      </c>
      <c r="B203" s="588">
        <v>4493</v>
      </c>
      <c r="C203" s="588">
        <v>4550</v>
      </c>
      <c r="D203" s="588">
        <v>4561</v>
      </c>
      <c r="E203" s="588">
        <v>4542</v>
      </c>
      <c r="F203" s="588">
        <v>4568</v>
      </c>
      <c r="G203" s="588">
        <v>4602</v>
      </c>
      <c r="H203" s="588">
        <v>4564</v>
      </c>
      <c r="I203" s="588">
        <v>4558</v>
      </c>
      <c r="J203" s="588">
        <v>4521</v>
      </c>
      <c r="K203" s="588">
        <v>4508</v>
      </c>
      <c r="L203" s="588">
        <v>4520</v>
      </c>
      <c r="M203" s="588">
        <v>4524</v>
      </c>
      <c r="N203" s="589">
        <f t="shared" si="4"/>
        <v>4542.583333333333</v>
      </c>
    </row>
    <row r="204" spans="1:14" x14ac:dyDescent="0.2">
      <c r="A204" s="154" t="s">
        <v>471</v>
      </c>
      <c r="B204" s="588">
        <v>2788</v>
      </c>
      <c r="C204" s="588">
        <v>2816</v>
      </c>
      <c r="D204" s="588">
        <v>2849</v>
      </c>
      <c r="E204" s="588">
        <v>2836</v>
      </c>
      <c r="F204" s="588">
        <v>2889</v>
      </c>
      <c r="G204" s="588">
        <v>2928</v>
      </c>
      <c r="H204" s="588">
        <v>2937</v>
      </c>
      <c r="I204" s="588">
        <v>2933</v>
      </c>
      <c r="J204" s="588">
        <v>2907</v>
      </c>
      <c r="K204" s="588">
        <v>2928</v>
      </c>
      <c r="L204" s="588">
        <v>2921</v>
      </c>
      <c r="M204" s="588">
        <v>2905</v>
      </c>
      <c r="N204" s="589">
        <f t="shared" si="4"/>
        <v>2886.4166666666665</v>
      </c>
    </row>
    <row r="205" spans="1:14" x14ac:dyDescent="0.2">
      <c r="A205" s="154" t="s">
        <v>472</v>
      </c>
      <c r="B205" s="588">
        <v>8823</v>
      </c>
      <c r="C205" s="588">
        <v>8940</v>
      </c>
      <c r="D205" s="588">
        <v>8942</v>
      </c>
      <c r="E205" s="588">
        <v>8854</v>
      </c>
      <c r="F205" s="588">
        <v>8945</v>
      </c>
      <c r="G205" s="588">
        <v>9035</v>
      </c>
      <c r="H205" s="588">
        <v>9065</v>
      </c>
      <c r="I205" s="588">
        <v>9056</v>
      </c>
      <c r="J205" s="588">
        <v>9030</v>
      </c>
      <c r="K205" s="588">
        <v>9031</v>
      </c>
      <c r="L205" s="588">
        <v>8859</v>
      </c>
      <c r="M205" s="588">
        <v>8826</v>
      </c>
      <c r="N205" s="589">
        <f t="shared" si="4"/>
        <v>8950.5</v>
      </c>
    </row>
    <row r="206" spans="1:14" x14ac:dyDescent="0.2">
      <c r="A206" s="154" t="s">
        <v>473</v>
      </c>
      <c r="B206" s="588">
        <v>7045</v>
      </c>
      <c r="C206" s="588">
        <v>7124</v>
      </c>
      <c r="D206" s="588">
        <v>7540</v>
      </c>
      <c r="E206" s="588">
        <v>7566</v>
      </c>
      <c r="F206" s="588">
        <v>7626</v>
      </c>
      <c r="G206" s="588">
        <v>7669</v>
      </c>
      <c r="H206" s="588">
        <v>7663</v>
      </c>
      <c r="I206" s="588">
        <v>7634</v>
      </c>
      <c r="J206" s="588">
        <v>7681</v>
      </c>
      <c r="K206" s="588">
        <v>7708</v>
      </c>
      <c r="L206" s="588">
        <v>7687</v>
      </c>
      <c r="M206" s="588">
        <v>7687</v>
      </c>
      <c r="N206" s="589">
        <f t="shared" si="4"/>
        <v>7552.5</v>
      </c>
    </row>
    <row r="207" spans="1:14" x14ac:dyDescent="0.2">
      <c r="A207" s="154" t="s">
        <v>474</v>
      </c>
      <c r="B207" s="588">
        <v>3630</v>
      </c>
      <c r="C207" s="588">
        <v>3701</v>
      </c>
      <c r="D207" s="588">
        <v>3723</v>
      </c>
      <c r="E207" s="588">
        <v>3747</v>
      </c>
      <c r="F207" s="588">
        <v>3795</v>
      </c>
      <c r="G207" s="588">
        <v>3797</v>
      </c>
      <c r="H207" s="588">
        <v>3838</v>
      </c>
      <c r="I207" s="588">
        <v>3870</v>
      </c>
      <c r="J207" s="588">
        <v>3892</v>
      </c>
      <c r="K207" s="588">
        <v>3891</v>
      </c>
      <c r="L207" s="588">
        <v>3887</v>
      </c>
      <c r="M207" s="588">
        <v>3757</v>
      </c>
      <c r="N207" s="589">
        <f t="shared" si="4"/>
        <v>3794</v>
      </c>
    </row>
    <row r="208" spans="1:14" x14ac:dyDescent="0.2">
      <c r="A208" s="154" t="s">
        <v>475</v>
      </c>
      <c r="B208" s="588">
        <v>6384</v>
      </c>
      <c r="C208" s="588">
        <v>6453</v>
      </c>
      <c r="D208" s="588">
        <v>6464</v>
      </c>
      <c r="E208" s="588">
        <v>6431</v>
      </c>
      <c r="F208" s="588">
        <v>6481</v>
      </c>
      <c r="G208" s="588">
        <v>6519</v>
      </c>
      <c r="H208" s="588">
        <v>6551</v>
      </c>
      <c r="I208" s="588">
        <v>6568</v>
      </c>
      <c r="J208" s="588">
        <v>6426</v>
      </c>
      <c r="K208" s="588">
        <v>6413</v>
      </c>
      <c r="L208" s="588">
        <v>6333</v>
      </c>
      <c r="M208" s="588">
        <v>6319</v>
      </c>
      <c r="N208" s="589">
        <f t="shared" si="4"/>
        <v>6445.166666666667</v>
      </c>
    </row>
    <row r="209" spans="1:14" x14ac:dyDescent="0.2">
      <c r="A209" s="154" t="s">
        <v>476</v>
      </c>
      <c r="B209" s="588">
        <v>4050</v>
      </c>
      <c r="C209" s="588">
        <v>4091</v>
      </c>
      <c r="D209" s="588">
        <v>4115</v>
      </c>
      <c r="E209" s="588">
        <v>4136</v>
      </c>
      <c r="F209" s="588">
        <v>4163</v>
      </c>
      <c r="G209" s="588">
        <v>4170</v>
      </c>
      <c r="H209" s="588">
        <v>4184</v>
      </c>
      <c r="I209" s="588">
        <v>4221</v>
      </c>
      <c r="J209" s="588">
        <v>4195</v>
      </c>
      <c r="K209" s="588">
        <v>4210</v>
      </c>
      <c r="L209" s="588">
        <v>4194</v>
      </c>
      <c r="M209" s="588">
        <v>4214</v>
      </c>
      <c r="N209" s="589">
        <f t="shared" si="4"/>
        <v>4161.916666666667</v>
      </c>
    </row>
    <row r="210" spans="1:14" x14ac:dyDescent="0.2">
      <c r="A210" s="154" t="s">
        <v>477</v>
      </c>
      <c r="B210" s="588">
        <v>3868</v>
      </c>
      <c r="C210" s="588">
        <v>3906</v>
      </c>
      <c r="D210" s="588">
        <v>3948</v>
      </c>
      <c r="E210" s="588">
        <v>3963</v>
      </c>
      <c r="F210" s="588">
        <v>4014</v>
      </c>
      <c r="G210" s="588">
        <v>4039</v>
      </c>
      <c r="H210" s="588">
        <v>4017</v>
      </c>
      <c r="I210" s="588">
        <v>4033</v>
      </c>
      <c r="J210" s="588">
        <v>4043</v>
      </c>
      <c r="K210" s="588">
        <v>4050</v>
      </c>
      <c r="L210" s="588">
        <v>4035</v>
      </c>
      <c r="M210" s="588">
        <v>3997</v>
      </c>
      <c r="N210" s="589">
        <f t="shared" si="4"/>
        <v>3992.75</v>
      </c>
    </row>
    <row r="211" spans="1:14" x14ac:dyDescent="0.2">
      <c r="A211" s="154" t="s">
        <v>478</v>
      </c>
      <c r="B211" s="588">
        <v>2568</v>
      </c>
      <c r="C211" s="588">
        <v>2618</v>
      </c>
      <c r="D211" s="588">
        <v>2606</v>
      </c>
      <c r="E211" s="588">
        <v>2555</v>
      </c>
      <c r="F211" s="588">
        <v>2624</v>
      </c>
      <c r="G211" s="588">
        <v>2687</v>
      </c>
      <c r="H211" s="588">
        <v>2722</v>
      </c>
      <c r="I211" s="588">
        <v>2738</v>
      </c>
      <c r="J211" s="588">
        <v>2762</v>
      </c>
      <c r="K211" s="588">
        <v>2739</v>
      </c>
      <c r="L211" s="588">
        <v>2743</v>
      </c>
      <c r="M211" s="588">
        <v>2737</v>
      </c>
      <c r="N211" s="589">
        <f t="shared" si="4"/>
        <v>2674.9166666666665</v>
      </c>
    </row>
    <row r="212" spans="1:14" x14ac:dyDescent="0.2">
      <c r="A212" s="154" t="s">
        <v>479</v>
      </c>
      <c r="B212" s="588">
        <v>3168</v>
      </c>
      <c r="C212" s="588">
        <v>3208</v>
      </c>
      <c r="D212" s="588">
        <v>3224</v>
      </c>
      <c r="E212" s="588">
        <v>3253</v>
      </c>
      <c r="F212" s="588">
        <v>3219</v>
      </c>
      <c r="G212" s="588">
        <v>3137</v>
      </c>
      <c r="H212" s="588">
        <v>3212</v>
      </c>
      <c r="I212" s="588">
        <v>3242</v>
      </c>
      <c r="J212" s="588">
        <v>3246</v>
      </c>
      <c r="K212" s="588">
        <v>3265</v>
      </c>
      <c r="L212" s="588">
        <v>3229</v>
      </c>
      <c r="M212" s="588">
        <v>3236</v>
      </c>
      <c r="N212" s="589">
        <f t="shared" si="4"/>
        <v>3219.9166666666665</v>
      </c>
    </row>
    <row r="213" spans="1:14" x14ac:dyDescent="0.2">
      <c r="A213" s="154" t="s">
        <v>480</v>
      </c>
      <c r="B213" s="588">
        <v>6071</v>
      </c>
      <c r="C213" s="588">
        <v>6099</v>
      </c>
      <c r="D213" s="588">
        <v>6274</v>
      </c>
      <c r="E213" s="588">
        <v>6258</v>
      </c>
      <c r="F213" s="588">
        <v>6299</v>
      </c>
      <c r="G213" s="588">
        <v>6320</v>
      </c>
      <c r="H213" s="588">
        <v>6242</v>
      </c>
      <c r="I213" s="588">
        <v>6216</v>
      </c>
      <c r="J213" s="588">
        <v>6202</v>
      </c>
      <c r="K213" s="588">
        <v>6230</v>
      </c>
      <c r="L213" s="588">
        <v>6202</v>
      </c>
      <c r="M213" s="588">
        <v>6226</v>
      </c>
      <c r="N213" s="589">
        <f t="shared" si="4"/>
        <v>6219.916666666667</v>
      </c>
    </row>
    <row r="214" spans="1:14" x14ac:dyDescent="0.2">
      <c r="A214" s="154" t="s">
        <v>481</v>
      </c>
      <c r="B214" s="588">
        <v>4189</v>
      </c>
      <c r="C214" s="588">
        <v>4239</v>
      </c>
      <c r="D214" s="588">
        <v>4298</v>
      </c>
      <c r="E214" s="588">
        <v>4227</v>
      </c>
      <c r="F214" s="588">
        <v>4214</v>
      </c>
      <c r="G214" s="588">
        <v>4259</v>
      </c>
      <c r="H214" s="588">
        <v>4261</v>
      </c>
      <c r="I214" s="588">
        <v>4254</v>
      </c>
      <c r="J214" s="588">
        <v>4260</v>
      </c>
      <c r="K214" s="588">
        <v>4266</v>
      </c>
      <c r="L214" s="588">
        <v>4238</v>
      </c>
      <c r="M214" s="588">
        <v>4252</v>
      </c>
      <c r="N214" s="589">
        <f t="shared" si="4"/>
        <v>4246.416666666667</v>
      </c>
    </row>
    <row r="215" spans="1:14" x14ac:dyDescent="0.2">
      <c r="A215" s="154" t="s">
        <v>482</v>
      </c>
      <c r="B215" s="588">
        <v>3176</v>
      </c>
      <c r="C215" s="588">
        <v>3210</v>
      </c>
      <c r="D215" s="588">
        <v>3326</v>
      </c>
      <c r="E215" s="588">
        <v>3326</v>
      </c>
      <c r="F215" s="588">
        <v>3332</v>
      </c>
      <c r="G215" s="588">
        <v>3315</v>
      </c>
      <c r="H215" s="588">
        <v>3307</v>
      </c>
      <c r="I215" s="588">
        <v>3340</v>
      </c>
      <c r="J215" s="588">
        <v>3314</v>
      </c>
      <c r="K215" s="588">
        <v>3345</v>
      </c>
      <c r="L215" s="588">
        <v>3331</v>
      </c>
      <c r="M215" s="588">
        <v>3338</v>
      </c>
      <c r="N215" s="589">
        <f t="shared" si="4"/>
        <v>3305</v>
      </c>
    </row>
    <row r="216" spans="1:14" x14ac:dyDescent="0.2">
      <c r="A216" s="154" t="s">
        <v>483</v>
      </c>
      <c r="B216" s="588">
        <v>7953</v>
      </c>
      <c r="C216" s="588">
        <v>8068</v>
      </c>
      <c r="D216" s="588">
        <v>8080</v>
      </c>
      <c r="E216" s="588">
        <v>8017</v>
      </c>
      <c r="F216" s="588">
        <v>8136</v>
      </c>
      <c r="G216" s="588">
        <v>8234</v>
      </c>
      <c r="H216" s="588">
        <v>8264</v>
      </c>
      <c r="I216" s="588">
        <v>8279</v>
      </c>
      <c r="J216" s="588">
        <v>8320</v>
      </c>
      <c r="K216" s="588">
        <v>8344</v>
      </c>
      <c r="L216" s="588">
        <v>8313</v>
      </c>
      <c r="M216" s="588">
        <v>8298</v>
      </c>
      <c r="N216" s="589">
        <f t="shared" si="4"/>
        <v>8192.1666666666661</v>
      </c>
    </row>
    <row r="217" spans="1:14" x14ac:dyDescent="0.2">
      <c r="A217" s="154" t="s">
        <v>484</v>
      </c>
      <c r="B217" s="588">
        <v>5867</v>
      </c>
      <c r="C217" s="588">
        <v>5967</v>
      </c>
      <c r="D217" s="588">
        <v>5972</v>
      </c>
      <c r="E217" s="588">
        <v>5974</v>
      </c>
      <c r="F217" s="588">
        <v>6038</v>
      </c>
      <c r="G217" s="588">
        <v>6103</v>
      </c>
      <c r="H217" s="588">
        <v>6123</v>
      </c>
      <c r="I217" s="588">
        <v>6155</v>
      </c>
      <c r="J217" s="588">
        <v>6206</v>
      </c>
      <c r="K217" s="588">
        <v>6250</v>
      </c>
      <c r="L217" s="588">
        <v>6204</v>
      </c>
      <c r="M217" s="588">
        <v>6182</v>
      </c>
      <c r="N217" s="589">
        <f t="shared" si="4"/>
        <v>6086.75</v>
      </c>
    </row>
    <row r="218" spans="1:14" x14ac:dyDescent="0.2">
      <c r="A218" s="154" t="s">
        <v>485</v>
      </c>
      <c r="B218" s="588">
        <v>3234</v>
      </c>
      <c r="C218" s="588">
        <v>3269</v>
      </c>
      <c r="D218" s="588">
        <v>3376</v>
      </c>
      <c r="E218" s="588">
        <v>3382</v>
      </c>
      <c r="F218" s="588">
        <v>3383</v>
      </c>
      <c r="G218" s="588">
        <v>3395</v>
      </c>
      <c r="H218" s="588">
        <v>3393</v>
      </c>
      <c r="I218" s="588">
        <v>3396</v>
      </c>
      <c r="J218" s="588">
        <v>3415</v>
      </c>
      <c r="K218" s="588">
        <v>3419</v>
      </c>
      <c r="L218" s="588">
        <v>3382</v>
      </c>
      <c r="M218" s="588">
        <v>3374</v>
      </c>
      <c r="N218" s="589">
        <f t="shared" si="4"/>
        <v>3368.1666666666665</v>
      </c>
    </row>
    <row r="219" spans="1:14" x14ac:dyDescent="0.2">
      <c r="A219" s="154" t="s">
        <v>486</v>
      </c>
      <c r="B219" s="588">
        <v>2130</v>
      </c>
      <c r="C219" s="588">
        <v>2155</v>
      </c>
      <c r="D219" s="588">
        <v>2198</v>
      </c>
      <c r="E219" s="588">
        <v>2192</v>
      </c>
      <c r="F219" s="588">
        <v>2231</v>
      </c>
      <c r="G219" s="588">
        <v>2256</v>
      </c>
      <c r="H219" s="588">
        <v>2244</v>
      </c>
      <c r="I219" s="588">
        <v>2219</v>
      </c>
      <c r="J219" s="588">
        <v>2219</v>
      </c>
      <c r="K219" s="588">
        <v>2207</v>
      </c>
      <c r="L219" s="588">
        <v>2201</v>
      </c>
      <c r="M219" s="588">
        <v>2187</v>
      </c>
      <c r="N219" s="589">
        <f t="shared" si="4"/>
        <v>2203.25</v>
      </c>
    </row>
    <row r="220" spans="1:14" x14ac:dyDescent="0.2">
      <c r="A220" s="154" t="s">
        <v>487</v>
      </c>
      <c r="B220" s="588">
        <v>2927</v>
      </c>
      <c r="C220" s="588">
        <v>2979</v>
      </c>
      <c r="D220" s="588">
        <v>3084</v>
      </c>
      <c r="E220" s="588">
        <v>3096</v>
      </c>
      <c r="F220" s="588">
        <v>3130</v>
      </c>
      <c r="G220" s="588">
        <v>3120</v>
      </c>
      <c r="H220" s="588">
        <v>3127</v>
      </c>
      <c r="I220" s="588">
        <v>3105</v>
      </c>
      <c r="J220" s="588">
        <v>3110</v>
      </c>
      <c r="K220" s="588">
        <v>3141</v>
      </c>
      <c r="L220" s="588">
        <v>3121</v>
      </c>
      <c r="M220" s="588">
        <v>3029</v>
      </c>
      <c r="N220" s="589">
        <f t="shared" si="4"/>
        <v>3080.75</v>
      </c>
    </row>
    <row r="221" spans="1:14" x14ac:dyDescent="0.2">
      <c r="A221" s="154" t="s">
        <v>488</v>
      </c>
      <c r="B221" s="588">
        <v>1732</v>
      </c>
      <c r="C221" s="588">
        <v>1759</v>
      </c>
      <c r="D221" s="588">
        <v>1881</v>
      </c>
      <c r="E221" s="588">
        <v>1910</v>
      </c>
      <c r="F221" s="588">
        <v>1910</v>
      </c>
      <c r="G221" s="588">
        <v>1924</v>
      </c>
      <c r="H221" s="588">
        <v>1932</v>
      </c>
      <c r="I221" s="588">
        <v>1931</v>
      </c>
      <c r="J221" s="588">
        <v>1937</v>
      </c>
      <c r="K221" s="588">
        <v>1976</v>
      </c>
      <c r="L221" s="588">
        <v>1957</v>
      </c>
      <c r="M221" s="588">
        <v>1969</v>
      </c>
      <c r="N221" s="589">
        <f t="shared" si="4"/>
        <v>1901.5</v>
      </c>
    </row>
    <row r="222" spans="1:14" x14ac:dyDescent="0.2">
      <c r="A222" s="154" t="s">
        <v>489</v>
      </c>
      <c r="B222" s="588">
        <v>8514</v>
      </c>
      <c r="C222" s="588">
        <v>8618</v>
      </c>
      <c r="D222" s="588">
        <v>8991</v>
      </c>
      <c r="E222" s="588">
        <v>8979</v>
      </c>
      <c r="F222" s="588">
        <v>9111</v>
      </c>
      <c r="G222" s="588">
        <v>9158</v>
      </c>
      <c r="H222" s="588">
        <v>9194</v>
      </c>
      <c r="I222" s="588">
        <v>9174</v>
      </c>
      <c r="J222" s="588">
        <v>9193</v>
      </c>
      <c r="K222" s="588">
        <v>9201</v>
      </c>
      <c r="L222" s="588">
        <v>9090</v>
      </c>
      <c r="M222" s="588">
        <v>8919</v>
      </c>
      <c r="N222" s="589">
        <f t="shared" si="4"/>
        <v>9011.8333333333339</v>
      </c>
    </row>
    <row r="223" spans="1:14" x14ac:dyDescent="0.2">
      <c r="A223" s="154" t="s">
        <v>490</v>
      </c>
      <c r="B223" s="588">
        <v>14759</v>
      </c>
      <c r="C223" s="588">
        <v>15143</v>
      </c>
      <c r="D223" s="588">
        <v>15276</v>
      </c>
      <c r="E223" s="588">
        <v>15509</v>
      </c>
      <c r="F223" s="588">
        <v>15620</v>
      </c>
      <c r="G223" s="588">
        <v>15833</v>
      </c>
      <c r="H223" s="588">
        <v>15974</v>
      </c>
      <c r="I223" s="588">
        <v>16105</v>
      </c>
      <c r="J223" s="588">
        <v>16174</v>
      </c>
      <c r="K223" s="588">
        <v>16293</v>
      </c>
      <c r="L223" s="588">
        <v>16230</v>
      </c>
      <c r="M223" s="588">
        <v>15893</v>
      </c>
      <c r="N223" s="589">
        <f t="shared" si="4"/>
        <v>15734.083333333334</v>
      </c>
    </row>
    <row r="224" spans="1:14" x14ac:dyDescent="0.2">
      <c r="A224" s="154" t="s">
        <v>491</v>
      </c>
      <c r="B224" s="588">
        <v>1821</v>
      </c>
      <c r="C224" s="588">
        <v>1854</v>
      </c>
      <c r="D224" s="588">
        <v>1887</v>
      </c>
      <c r="E224" s="588">
        <v>1904</v>
      </c>
      <c r="F224" s="588">
        <v>1902</v>
      </c>
      <c r="G224" s="588">
        <v>1915</v>
      </c>
      <c r="H224" s="588">
        <v>1922</v>
      </c>
      <c r="I224" s="588">
        <v>1953</v>
      </c>
      <c r="J224" s="588">
        <v>1945</v>
      </c>
      <c r="K224" s="588">
        <v>1935</v>
      </c>
      <c r="L224" s="588">
        <v>1900</v>
      </c>
      <c r="M224" s="588">
        <v>1842</v>
      </c>
      <c r="N224" s="589">
        <f t="shared" si="4"/>
        <v>1898.3333333333333</v>
      </c>
    </row>
    <row r="225" spans="1:14" x14ac:dyDescent="0.2">
      <c r="A225" s="154" t="s">
        <v>492</v>
      </c>
      <c r="B225" s="588">
        <v>4198</v>
      </c>
      <c r="C225" s="588">
        <v>4244</v>
      </c>
      <c r="D225" s="588">
        <v>4338</v>
      </c>
      <c r="E225" s="588">
        <v>4336</v>
      </c>
      <c r="F225" s="588">
        <v>4434</v>
      </c>
      <c r="G225" s="588">
        <v>4516</v>
      </c>
      <c r="H225" s="588">
        <v>4517</v>
      </c>
      <c r="I225" s="588">
        <v>4571</v>
      </c>
      <c r="J225" s="588">
        <v>4559</v>
      </c>
      <c r="K225" s="588">
        <v>4656</v>
      </c>
      <c r="L225" s="588">
        <v>4594</v>
      </c>
      <c r="M225" s="588">
        <v>4621</v>
      </c>
      <c r="N225" s="589">
        <f t="shared" si="4"/>
        <v>4465.333333333333</v>
      </c>
    </row>
    <row r="226" spans="1:14" x14ac:dyDescent="0.2">
      <c r="A226" s="154" t="s">
        <v>493</v>
      </c>
      <c r="B226" s="588">
        <v>4162</v>
      </c>
      <c r="C226" s="588">
        <v>4198</v>
      </c>
      <c r="D226" s="588">
        <v>4316</v>
      </c>
      <c r="E226" s="588">
        <v>4329</v>
      </c>
      <c r="F226" s="588">
        <v>4360</v>
      </c>
      <c r="G226" s="588">
        <v>4374</v>
      </c>
      <c r="H226" s="588">
        <v>4351</v>
      </c>
      <c r="I226" s="588">
        <v>4353</v>
      </c>
      <c r="J226" s="588">
        <v>4355</v>
      </c>
      <c r="K226" s="588">
        <v>4380</v>
      </c>
      <c r="L226" s="588">
        <v>4356</v>
      </c>
      <c r="M226" s="588">
        <v>4367</v>
      </c>
      <c r="N226" s="589">
        <f t="shared" si="4"/>
        <v>4325.083333333333</v>
      </c>
    </row>
    <row r="227" spans="1:14" x14ac:dyDescent="0.2">
      <c r="A227" s="154" t="s">
        <v>494</v>
      </c>
      <c r="B227" s="588">
        <v>4616</v>
      </c>
      <c r="C227" s="588">
        <v>4647</v>
      </c>
      <c r="D227" s="588">
        <v>4788</v>
      </c>
      <c r="E227" s="588">
        <v>4767</v>
      </c>
      <c r="F227" s="588">
        <v>4729</v>
      </c>
      <c r="G227" s="588">
        <v>4731</v>
      </c>
      <c r="H227" s="588">
        <v>4682</v>
      </c>
      <c r="I227" s="588">
        <v>4655</v>
      </c>
      <c r="J227" s="588">
        <v>4626</v>
      </c>
      <c r="K227" s="588">
        <v>4612</v>
      </c>
      <c r="L227" s="588">
        <v>4598</v>
      </c>
      <c r="M227" s="588">
        <v>4575</v>
      </c>
      <c r="N227" s="589">
        <f t="shared" si="4"/>
        <v>4668.833333333333</v>
      </c>
    </row>
    <row r="228" spans="1:14" x14ac:dyDescent="0.2">
      <c r="A228" s="154" t="s">
        <v>495</v>
      </c>
      <c r="B228" s="588">
        <v>3835</v>
      </c>
      <c r="C228" s="588">
        <v>3864</v>
      </c>
      <c r="D228" s="588">
        <v>3918</v>
      </c>
      <c r="E228" s="588">
        <v>3916</v>
      </c>
      <c r="F228" s="588">
        <v>3940</v>
      </c>
      <c r="G228" s="588">
        <v>3979</v>
      </c>
      <c r="H228" s="588">
        <v>3937</v>
      </c>
      <c r="I228" s="588">
        <v>3956</v>
      </c>
      <c r="J228" s="588">
        <v>3952</v>
      </c>
      <c r="K228" s="588">
        <v>3971</v>
      </c>
      <c r="L228" s="588">
        <v>3975</v>
      </c>
      <c r="M228" s="588">
        <v>3964</v>
      </c>
      <c r="N228" s="589">
        <f t="shared" si="4"/>
        <v>3933.9166666666665</v>
      </c>
    </row>
    <row r="229" spans="1:14" x14ac:dyDescent="0.2">
      <c r="A229" s="154" t="s">
        <v>496</v>
      </c>
      <c r="B229" s="588">
        <v>2702</v>
      </c>
      <c r="C229" s="588">
        <v>2719</v>
      </c>
      <c r="D229" s="588">
        <v>2752</v>
      </c>
      <c r="E229" s="588">
        <v>2769</v>
      </c>
      <c r="F229" s="588">
        <v>2814</v>
      </c>
      <c r="G229" s="588">
        <v>2837</v>
      </c>
      <c r="H229" s="588">
        <v>2824</v>
      </c>
      <c r="I229" s="588">
        <v>2829</v>
      </c>
      <c r="J229" s="588">
        <v>2829</v>
      </c>
      <c r="K229" s="588">
        <v>2813</v>
      </c>
      <c r="L229" s="588">
        <v>2808</v>
      </c>
      <c r="M229" s="588">
        <v>2774</v>
      </c>
      <c r="N229" s="589">
        <f t="shared" si="4"/>
        <v>2789.1666666666665</v>
      </c>
    </row>
    <row r="230" spans="1:14" x14ac:dyDescent="0.2">
      <c r="A230" s="154" t="s">
        <v>497</v>
      </c>
      <c r="B230" s="588">
        <v>33961</v>
      </c>
      <c r="C230" s="588">
        <v>34452</v>
      </c>
      <c r="D230" s="588">
        <v>34596</v>
      </c>
      <c r="E230" s="588">
        <v>34454</v>
      </c>
      <c r="F230" s="588">
        <v>35059</v>
      </c>
      <c r="G230" s="588">
        <v>35435</v>
      </c>
      <c r="H230" s="588">
        <v>35466</v>
      </c>
      <c r="I230" s="588">
        <v>35426</v>
      </c>
      <c r="J230" s="588">
        <v>35415</v>
      </c>
      <c r="K230" s="588">
        <v>35576</v>
      </c>
      <c r="L230" s="588">
        <v>35381</v>
      </c>
      <c r="M230" s="588">
        <v>35310</v>
      </c>
      <c r="N230" s="589">
        <f t="shared" si="4"/>
        <v>35044.25</v>
      </c>
    </row>
    <row r="231" spans="1:14" x14ac:dyDescent="0.2">
      <c r="A231" s="154" t="s">
        <v>498</v>
      </c>
      <c r="B231" s="588">
        <v>4536</v>
      </c>
      <c r="C231" s="588">
        <v>4590</v>
      </c>
      <c r="D231" s="588">
        <v>4600</v>
      </c>
      <c r="E231" s="588">
        <v>4592</v>
      </c>
      <c r="F231" s="588">
        <v>4579</v>
      </c>
      <c r="G231" s="588">
        <v>4613</v>
      </c>
      <c r="H231" s="588">
        <v>4602</v>
      </c>
      <c r="I231" s="588">
        <v>4646</v>
      </c>
      <c r="J231" s="588">
        <v>4626</v>
      </c>
      <c r="K231" s="588">
        <v>4625</v>
      </c>
      <c r="L231" s="588">
        <v>4607</v>
      </c>
      <c r="M231" s="588">
        <v>4472</v>
      </c>
      <c r="N231" s="589">
        <f t="shared" si="4"/>
        <v>4590.666666666667</v>
      </c>
    </row>
    <row r="232" spans="1:14" x14ac:dyDescent="0.2">
      <c r="A232" s="154" t="s">
        <v>499</v>
      </c>
      <c r="B232" s="588">
        <v>3084</v>
      </c>
      <c r="C232" s="588">
        <v>3120</v>
      </c>
      <c r="D232" s="588">
        <v>3139</v>
      </c>
      <c r="E232" s="588">
        <v>3158</v>
      </c>
      <c r="F232" s="588">
        <v>3159</v>
      </c>
      <c r="G232" s="588">
        <v>3174</v>
      </c>
      <c r="H232" s="588">
        <v>3157</v>
      </c>
      <c r="I232" s="588">
        <v>3123</v>
      </c>
      <c r="J232" s="588">
        <v>3097</v>
      </c>
      <c r="K232" s="588">
        <v>3116</v>
      </c>
      <c r="L232" s="588">
        <v>3104</v>
      </c>
      <c r="M232" s="588">
        <v>3110</v>
      </c>
      <c r="N232" s="589">
        <f t="shared" si="4"/>
        <v>3128.4166666666665</v>
      </c>
    </row>
    <row r="233" spans="1:14" x14ac:dyDescent="0.2">
      <c r="A233" s="154" t="s">
        <v>500</v>
      </c>
      <c r="B233" s="588">
        <v>4567</v>
      </c>
      <c r="C233" s="588">
        <v>4637</v>
      </c>
      <c r="D233" s="588">
        <v>4708</v>
      </c>
      <c r="E233" s="588">
        <v>4696</v>
      </c>
      <c r="F233" s="588">
        <v>4732</v>
      </c>
      <c r="G233" s="588">
        <v>4762</v>
      </c>
      <c r="H233" s="588">
        <v>4741</v>
      </c>
      <c r="I233" s="588">
        <v>4749</v>
      </c>
      <c r="J233" s="588">
        <v>4770</v>
      </c>
      <c r="K233" s="588">
        <v>4768</v>
      </c>
      <c r="L233" s="588">
        <v>4743</v>
      </c>
      <c r="M233" s="588">
        <v>4719</v>
      </c>
      <c r="N233" s="589">
        <f t="shared" si="4"/>
        <v>4716</v>
      </c>
    </row>
    <row r="234" spans="1:14" x14ac:dyDescent="0.2">
      <c r="A234" s="154" t="s">
        <v>501</v>
      </c>
      <c r="B234" s="588">
        <v>6985</v>
      </c>
      <c r="C234" s="588">
        <v>7070</v>
      </c>
      <c r="D234" s="588">
        <v>7168</v>
      </c>
      <c r="E234" s="588">
        <v>7140</v>
      </c>
      <c r="F234" s="588">
        <v>7256</v>
      </c>
      <c r="G234" s="588">
        <v>7316</v>
      </c>
      <c r="H234" s="588">
        <v>7267</v>
      </c>
      <c r="I234" s="588">
        <v>7196</v>
      </c>
      <c r="J234" s="588">
        <v>7202</v>
      </c>
      <c r="K234" s="588">
        <v>7254</v>
      </c>
      <c r="L234" s="588">
        <v>7205</v>
      </c>
      <c r="M234" s="588">
        <v>7229</v>
      </c>
      <c r="N234" s="589">
        <f t="shared" si="4"/>
        <v>7190.666666666667</v>
      </c>
    </row>
    <row r="235" spans="1:14" x14ac:dyDescent="0.2">
      <c r="A235" s="154" t="s">
        <v>502</v>
      </c>
      <c r="B235" s="588">
        <v>5933</v>
      </c>
      <c r="C235" s="588">
        <v>6022</v>
      </c>
      <c r="D235" s="588">
        <v>6052</v>
      </c>
      <c r="E235" s="588">
        <v>6047</v>
      </c>
      <c r="F235" s="588">
        <v>6111</v>
      </c>
      <c r="G235" s="588">
        <v>6148</v>
      </c>
      <c r="H235" s="588">
        <v>6181</v>
      </c>
      <c r="I235" s="588">
        <v>6196</v>
      </c>
      <c r="J235" s="588">
        <v>6187</v>
      </c>
      <c r="K235" s="588">
        <v>6171</v>
      </c>
      <c r="L235" s="588">
        <v>6149</v>
      </c>
      <c r="M235" s="588">
        <v>6193</v>
      </c>
      <c r="N235" s="589">
        <f t="shared" si="4"/>
        <v>6115.833333333333</v>
      </c>
    </row>
    <row r="236" spans="1:14" x14ac:dyDescent="0.2">
      <c r="A236" s="154" t="s">
        <v>503</v>
      </c>
      <c r="B236" s="588">
        <v>11198</v>
      </c>
      <c r="C236" s="588">
        <v>11332</v>
      </c>
      <c r="D236" s="588">
        <v>11425</v>
      </c>
      <c r="E236" s="588">
        <v>11390</v>
      </c>
      <c r="F236" s="588">
        <v>11477</v>
      </c>
      <c r="G236" s="588">
        <v>11517</v>
      </c>
      <c r="H236" s="588">
        <v>11469</v>
      </c>
      <c r="I236" s="588">
        <v>11512</v>
      </c>
      <c r="J236" s="588">
        <v>11525</v>
      </c>
      <c r="K236" s="588">
        <v>11547</v>
      </c>
      <c r="L236" s="588">
        <v>11438</v>
      </c>
      <c r="M236" s="588">
        <v>11469</v>
      </c>
      <c r="N236" s="589">
        <f t="shared" si="4"/>
        <v>11441.583333333334</v>
      </c>
    </row>
    <row r="237" spans="1:14" x14ac:dyDescent="0.2">
      <c r="A237" s="154" t="s">
        <v>504</v>
      </c>
      <c r="B237" s="588">
        <v>1312</v>
      </c>
      <c r="C237" s="588">
        <v>1343</v>
      </c>
      <c r="D237" s="588">
        <v>1344</v>
      </c>
      <c r="E237" s="588">
        <v>1384</v>
      </c>
      <c r="F237" s="588">
        <v>1383</v>
      </c>
      <c r="G237" s="588">
        <v>1402</v>
      </c>
      <c r="H237" s="588">
        <v>1397</v>
      </c>
      <c r="I237" s="588">
        <v>1422</v>
      </c>
      <c r="J237" s="588">
        <v>1425</v>
      </c>
      <c r="K237" s="588">
        <v>1407</v>
      </c>
      <c r="L237" s="588">
        <v>1402</v>
      </c>
      <c r="M237" s="588">
        <v>1412</v>
      </c>
      <c r="N237" s="589">
        <f t="shared" si="4"/>
        <v>1386.0833333333333</v>
      </c>
    </row>
    <row r="238" spans="1:14" x14ac:dyDescent="0.2">
      <c r="A238" s="154" t="s">
        <v>505</v>
      </c>
      <c r="B238" s="588">
        <v>3988</v>
      </c>
      <c r="C238" s="588">
        <v>4051</v>
      </c>
      <c r="D238" s="588">
        <v>4097</v>
      </c>
      <c r="E238" s="588">
        <v>3983</v>
      </c>
      <c r="F238" s="588">
        <v>4034</v>
      </c>
      <c r="G238" s="588">
        <v>4071</v>
      </c>
      <c r="H238" s="588">
        <v>4067</v>
      </c>
      <c r="I238" s="588">
        <v>4115</v>
      </c>
      <c r="J238" s="588">
        <v>4134</v>
      </c>
      <c r="K238" s="588">
        <v>4082</v>
      </c>
      <c r="L238" s="588">
        <v>3978</v>
      </c>
      <c r="M238" s="588">
        <v>3997</v>
      </c>
      <c r="N238" s="589">
        <f t="shared" si="4"/>
        <v>4049.75</v>
      </c>
    </row>
    <row r="239" spans="1:14" x14ac:dyDescent="0.2">
      <c r="A239" s="154" t="s">
        <v>506</v>
      </c>
      <c r="B239" s="588">
        <v>6884</v>
      </c>
      <c r="C239" s="588">
        <v>6996</v>
      </c>
      <c r="D239" s="588">
        <v>7108</v>
      </c>
      <c r="E239" s="588">
        <v>7148</v>
      </c>
      <c r="F239" s="588">
        <v>7116</v>
      </c>
      <c r="G239" s="588">
        <v>7172</v>
      </c>
      <c r="H239" s="588">
        <v>7179</v>
      </c>
      <c r="I239" s="588">
        <v>7175</v>
      </c>
      <c r="J239" s="588">
        <v>7179</v>
      </c>
      <c r="K239" s="588">
        <v>7170</v>
      </c>
      <c r="L239" s="588">
        <v>7107</v>
      </c>
      <c r="M239" s="588">
        <v>7086</v>
      </c>
      <c r="N239" s="589">
        <f t="shared" si="4"/>
        <v>7110</v>
      </c>
    </row>
    <row r="240" spans="1:14" x14ac:dyDescent="0.2">
      <c r="A240" s="154" t="s">
        <v>507</v>
      </c>
      <c r="B240" s="588">
        <v>2511</v>
      </c>
      <c r="C240" s="588">
        <v>2540</v>
      </c>
      <c r="D240" s="588">
        <v>2633</v>
      </c>
      <c r="E240" s="588">
        <v>2627</v>
      </c>
      <c r="F240" s="588">
        <v>2645</v>
      </c>
      <c r="G240" s="588">
        <v>2643</v>
      </c>
      <c r="H240" s="588">
        <v>2667</v>
      </c>
      <c r="I240" s="588">
        <v>2683</v>
      </c>
      <c r="J240" s="588">
        <v>2682</v>
      </c>
      <c r="K240" s="588">
        <v>2689</v>
      </c>
      <c r="L240" s="588">
        <v>2679</v>
      </c>
      <c r="M240" s="588">
        <v>2648</v>
      </c>
      <c r="N240" s="589">
        <f t="shared" si="4"/>
        <v>2637.25</v>
      </c>
    </row>
    <row r="241" spans="1:14" x14ac:dyDescent="0.2">
      <c r="A241" s="154" t="s">
        <v>508</v>
      </c>
      <c r="B241" s="588">
        <v>4442</v>
      </c>
      <c r="C241" s="588">
        <v>4535</v>
      </c>
      <c r="D241" s="588">
        <v>4558</v>
      </c>
      <c r="E241" s="588">
        <v>4541</v>
      </c>
      <c r="F241" s="588">
        <v>4570</v>
      </c>
      <c r="G241" s="588">
        <v>4608</v>
      </c>
      <c r="H241" s="588">
        <v>4601</v>
      </c>
      <c r="I241" s="588">
        <v>4618</v>
      </c>
      <c r="J241" s="588">
        <v>4608</v>
      </c>
      <c r="K241" s="588">
        <v>4565</v>
      </c>
      <c r="L241" s="588">
        <v>4570</v>
      </c>
      <c r="M241" s="588">
        <v>4621</v>
      </c>
      <c r="N241" s="589">
        <f t="shared" si="4"/>
        <v>4569.75</v>
      </c>
    </row>
    <row r="242" spans="1:14" x14ac:dyDescent="0.2">
      <c r="A242" s="154" t="s">
        <v>509</v>
      </c>
      <c r="B242" s="588">
        <v>4421</v>
      </c>
      <c r="C242" s="588">
        <v>4487</v>
      </c>
      <c r="D242" s="588">
        <v>4524</v>
      </c>
      <c r="E242" s="588">
        <v>4519</v>
      </c>
      <c r="F242" s="588">
        <v>4433</v>
      </c>
      <c r="G242" s="588">
        <v>4521</v>
      </c>
      <c r="H242" s="588">
        <v>4665</v>
      </c>
      <c r="I242" s="588">
        <v>4664</v>
      </c>
      <c r="J242" s="588">
        <v>4682</v>
      </c>
      <c r="K242" s="588">
        <v>4741</v>
      </c>
      <c r="L242" s="588">
        <v>4746</v>
      </c>
      <c r="M242" s="588">
        <v>4632</v>
      </c>
      <c r="N242" s="589">
        <f t="shared" si="4"/>
        <v>4586.25</v>
      </c>
    </row>
    <row r="243" spans="1:14" x14ac:dyDescent="0.2">
      <c r="A243" s="154" t="s">
        <v>510</v>
      </c>
      <c r="B243" s="588">
        <v>1727</v>
      </c>
      <c r="C243" s="588">
        <v>1743</v>
      </c>
      <c r="D243" s="588">
        <v>1804</v>
      </c>
      <c r="E243" s="588">
        <v>1787</v>
      </c>
      <c r="F243" s="588">
        <v>1783</v>
      </c>
      <c r="G243" s="588">
        <v>1800</v>
      </c>
      <c r="H243" s="588">
        <v>1821</v>
      </c>
      <c r="I243" s="588">
        <v>1830</v>
      </c>
      <c r="J243" s="588">
        <v>1838</v>
      </c>
      <c r="K243" s="588">
        <v>1879</v>
      </c>
      <c r="L243" s="588">
        <v>1860</v>
      </c>
      <c r="M243" s="588">
        <v>1879</v>
      </c>
      <c r="N243" s="589">
        <f t="shared" si="4"/>
        <v>1812.5833333333333</v>
      </c>
    </row>
    <row r="244" spans="1:14" x14ac:dyDescent="0.2">
      <c r="A244" s="154" t="s">
        <v>511</v>
      </c>
      <c r="B244" s="588">
        <v>5531</v>
      </c>
      <c r="C244" s="588">
        <v>5650</v>
      </c>
      <c r="D244" s="588">
        <v>5696</v>
      </c>
      <c r="E244" s="588">
        <v>5714</v>
      </c>
      <c r="F244" s="588">
        <v>5798</v>
      </c>
      <c r="G244" s="588">
        <v>5869</v>
      </c>
      <c r="H244" s="588">
        <v>5937</v>
      </c>
      <c r="I244" s="588">
        <v>5913</v>
      </c>
      <c r="J244" s="588">
        <v>5928</v>
      </c>
      <c r="K244" s="588">
        <v>5924</v>
      </c>
      <c r="L244" s="588">
        <v>5911</v>
      </c>
      <c r="M244" s="588">
        <v>5892</v>
      </c>
      <c r="N244" s="589">
        <f t="shared" si="4"/>
        <v>5813.583333333333</v>
      </c>
    </row>
    <row r="245" spans="1:14" x14ac:dyDescent="0.2">
      <c r="A245" s="154" t="s">
        <v>512</v>
      </c>
      <c r="B245" s="588">
        <v>5069</v>
      </c>
      <c r="C245" s="588">
        <v>5147</v>
      </c>
      <c r="D245" s="588">
        <v>5197</v>
      </c>
      <c r="E245" s="588">
        <v>5171</v>
      </c>
      <c r="F245" s="588">
        <v>5201</v>
      </c>
      <c r="G245" s="588">
        <v>5238</v>
      </c>
      <c r="H245" s="588">
        <v>5259</v>
      </c>
      <c r="I245" s="588">
        <v>5238</v>
      </c>
      <c r="J245" s="588">
        <v>5196</v>
      </c>
      <c r="K245" s="588">
        <v>5244</v>
      </c>
      <c r="L245" s="588">
        <v>5260</v>
      </c>
      <c r="M245" s="588">
        <v>5243</v>
      </c>
      <c r="N245" s="589">
        <f t="shared" si="4"/>
        <v>5205.25</v>
      </c>
    </row>
    <row r="246" spans="1:14" x14ac:dyDescent="0.2">
      <c r="A246" s="154" t="s">
        <v>513</v>
      </c>
      <c r="B246" s="588">
        <v>9081</v>
      </c>
      <c r="C246" s="588">
        <v>9181</v>
      </c>
      <c r="D246" s="588">
        <v>9181</v>
      </c>
      <c r="E246" s="588">
        <v>9144</v>
      </c>
      <c r="F246" s="588">
        <v>9167</v>
      </c>
      <c r="G246" s="588">
        <v>9228</v>
      </c>
      <c r="H246" s="588">
        <v>9217</v>
      </c>
      <c r="I246" s="588">
        <v>9125</v>
      </c>
      <c r="J246" s="588">
        <v>9176</v>
      </c>
      <c r="K246" s="588">
        <v>9193</v>
      </c>
      <c r="L246" s="588">
        <v>9158</v>
      </c>
      <c r="M246" s="588">
        <v>9172</v>
      </c>
      <c r="N246" s="589">
        <f t="shared" si="4"/>
        <v>9168.5833333333339</v>
      </c>
    </row>
    <row r="247" spans="1:14" x14ac:dyDescent="0.2">
      <c r="A247" s="154" t="s">
        <v>514</v>
      </c>
      <c r="B247" s="588">
        <v>5671</v>
      </c>
      <c r="C247" s="588">
        <v>5744</v>
      </c>
      <c r="D247" s="588">
        <v>5796</v>
      </c>
      <c r="E247" s="588">
        <v>5769</v>
      </c>
      <c r="F247" s="588">
        <v>5807</v>
      </c>
      <c r="G247" s="588">
        <v>5807</v>
      </c>
      <c r="H247" s="588">
        <v>5833</v>
      </c>
      <c r="I247" s="588">
        <v>5834</v>
      </c>
      <c r="J247" s="588">
        <v>5897</v>
      </c>
      <c r="K247" s="588">
        <v>5884</v>
      </c>
      <c r="L247" s="588">
        <v>5851</v>
      </c>
      <c r="M247" s="588">
        <v>5720</v>
      </c>
      <c r="N247" s="589">
        <f t="shared" si="4"/>
        <v>5801.083333333333</v>
      </c>
    </row>
    <row r="248" spans="1:14" x14ac:dyDescent="0.2">
      <c r="A248" s="154" t="s">
        <v>515</v>
      </c>
      <c r="B248" s="588">
        <v>19903</v>
      </c>
      <c r="C248" s="588">
        <v>20179</v>
      </c>
      <c r="D248" s="588">
        <v>20360</v>
      </c>
      <c r="E248" s="588">
        <v>20179</v>
      </c>
      <c r="F248" s="588">
        <v>20459</v>
      </c>
      <c r="G248" s="588">
        <v>20603</v>
      </c>
      <c r="H248" s="588">
        <v>20665</v>
      </c>
      <c r="I248" s="588">
        <v>20594</v>
      </c>
      <c r="J248" s="588">
        <v>20513</v>
      </c>
      <c r="K248" s="588">
        <v>20577</v>
      </c>
      <c r="L248" s="588">
        <v>20432</v>
      </c>
      <c r="M248" s="588">
        <v>20280</v>
      </c>
      <c r="N248" s="589">
        <f t="shared" si="4"/>
        <v>20395.333333333332</v>
      </c>
    </row>
    <row r="249" spans="1:14" x14ac:dyDescent="0.2">
      <c r="A249" s="154" t="s">
        <v>516</v>
      </c>
      <c r="B249" s="588">
        <v>8926</v>
      </c>
      <c r="C249" s="588">
        <v>9023</v>
      </c>
      <c r="D249" s="588">
        <v>9082</v>
      </c>
      <c r="E249" s="588">
        <v>9084</v>
      </c>
      <c r="F249" s="588">
        <v>9109</v>
      </c>
      <c r="G249" s="588">
        <v>9142</v>
      </c>
      <c r="H249" s="588">
        <v>9125</v>
      </c>
      <c r="I249" s="588">
        <v>9005</v>
      </c>
      <c r="J249" s="588">
        <v>9020</v>
      </c>
      <c r="K249" s="588">
        <v>9025</v>
      </c>
      <c r="L249" s="588">
        <v>8961</v>
      </c>
      <c r="M249" s="588">
        <v>9013</v>
      </c>
      <c r="N249" s="589">
        <f t="shared" si="4"/>
        <v>9042.9166666666661</v>
      </c>
    </row>
    <row r="250" spans="1:14" x14ac:dyDescent="0.2">
      <c r="A250" s="154" t="s">
        <v>517</v>
      </c>
      <c r="B250" s="588">
        <v>9731</v>
      </c>
      <c r="C250" s="588">
        <v>9868</v>
      </c>
      <c r="D250" s="588">
        <v>9951</v>
      </c>
      <c r="E250" s="588">
        <v>9891</v>
      </c>
      <c r="F250" s="588">
        <v>9902</v>
      </c>
      <c r="G250" s="588">
        <v>9803</v>
      </c>
      <c r="H250" s="588">
        <v>9913</v>
      </c>
      <c r="I250" s="588">
        <v>9826</v>
      </c>
      <c r="J250" s="588">
        <v>9888</v>
      </c>
      <c r="K250" s="588">
        <v>9925</v>
      </c>
      <c r="L250" s="588">
        <v>9882</v>
      </c>
      <c r="M250" s="588">
        <v>9702</v>
      </c>
      <c r="N250" s="589">
        <f t="shared" si="4"/>
        <v>9856.8333333333339</v>
      </c>
    </row>
    <row r="251" spans="1:14" x14ac:dyDescent="0.2">
      <c r="A251" s="154" t="s">
        <v>518</v>
      </c>
      <c r="B251" s="588">
        <v>7487</v>
      </c>
      <c r="C251" s="588">
        <v>7560</v>
      </c>
      <c r="D251" s="588">
        <v>7596</v>
      </c>
      <c r="E251" s="588">
        <v>7547</v>
      </c>
      <c r="F251" s="588">
        <v>7512</v>
      </c>
      <c r="G251" s="588">
        <v>7526</v>
      </c>
      <c r="H251" s="588">
        <v>7534</v>
      </c>
      <c r="I251" s="588">
        <v>7549</v>
      </c>
      <c r="J251" s="588">
        <v>7519</v>
      </c>
      <c r="K251" s="588">
        <v>7469</v>
      </c>
      <c r="L251" s="588">
        <v>7366</v>
      </c>
      <c r="M251" s="588">
        <v>7260</v>
      </c>
      <c r="N251" s="589">
        <f t="shared" si="4"/>
        <v>7493.75</v>
      </c>
    </row>
    <row r="252" spans="1:14" x14ac:dyDescent="0.2">
      <c r="A252" s="154" t="s">
        <v>519</v>
      </c>
      <c r="B252" s="588">
        <v>994</v>
      </c>
      <c r="C252" s="588">
        <v>1011</v>
      </c>
      <c r="D252" s="588">
        <v>1021</v>
      </c>
      <c r="E252" s="588">
        <v>1013</v>
      </c>
      <c r="F252" s="588">
        <v>1041</v>
      </c>
      <c r="G252" s="588">
        <v>1025</v>
      </c>
      <c r="H252" s="588">
        <v>1028</v>
      </c>
      <c r="I252" s="588">
        <v>1024</v>
      </c>
      <c r="J252" s="588">
        <v>1024</v>
      </c>
      <c r="K252" s="588">
        <v>1015</v>
      </c>
      <c r="L252" s="588">
        <v>1031</v>
      </c>
      <c r="M252" s="588">
        <v>1034</v>
      </c>
      <c r="N252" s="589">
        <f t="shared" si="4"/>
        <v>1021.75</v>
      </c>
    </row>
    <row r="253" spans="1:14" x14ac:dyDescent="0.2">
      <c r="A253" s="154" t="s">
        <v>520</v>
      </c>
      <c r="B253" s="588">
        <v>3082</v>
      </c>
      <c r="C253" s="588">
        <v>3143</v>
      </c>
      <c r="D253" s="588">
        <v>3178</v>
      </c>
      <c r="E253" s="588">
        <v>3171</v>
      </c>
      <c r="F253" s="588">
        <v>3151</v>
      </c>
      <c r="G253" s="588">
        <v>3176</v>
      </c>
      <c r="H253" s="588">
        <v>3132</v>
      </c>
      <c r="I253" s="588">
        <v>3076</v>
      </c>
      <c r="J253" s="588">
        <v>3064</v>
      </c>
      <c r="K253" s="588">
        <v>3064</v>
      </c>
      <c r="L253" s="588">
        <v>3045</v>
      </c>
      <c r="M253" s="588">
        <v>3059</v>
      </c>
      <c r="N253" s="589">
        <f t="shared" si="4"/>
        <v>3111.75</v>
      </c>
    </row>
    <row r="254" spans="1:14" x14ac:dyDescent="0.2">
      <c r="A254" s="154" t="s">
        <v>521</v>
      </c>
      <c r="B254" s="588">
        <v>963</v>
      </c>
      <c r="C254" s="588">
        <v>980</v>
      </c>
      <c r="D254" s="588">
        <v>1011</v>
      </c>
      <c r="E254" s="588">
        <v>1004</v>
      </c>
      <c r="F254" s="588">
        <v>1025</v>
      </c>
      <c r="G254" s="588">
        <v>1021</v>
      </c>
      <c r="H254" s="588">
        <v>1017</v>
      </c>
      <c r="I254" s="588">
        <v>1020</v>
      </c>
      <c r="J254" s="588">
        <v>1042</v>
      </c>
      <c r="K254" s="588">
        <v>1040</v>
      </c>
      <c r="L254" s="588">
        <v>1035</v>
      </c>
      <c r="M254" s="588">
        <v>1041</v>
      </c>
      <c r="N254" s="589">
        <f t="shared" si="4"/>
        <v>1016.5833333333334</v>
      </c>
    </row>
    <row r="255" spans="1:14" x14ac:dyDescent="0.2">
      <c r="A255" s="154" t="s">
        <v>522</v>
      </c>
      <c r="B255" s="588">
        <v>865</v>
      </c>
      <c r="C255" s="588">
        <v>877</v>
      </c>
      <c r="D255" s="588">
        <v>892</v>
      </c>
      <c r="E255" s="588">
        <v>879</v>
      </c>
      <c r="F255" s="588">
        <v>902</v>
      </c>
      <c r="G255" s="588">
        <v>913</v>
      </c>
      <c r="H255" s="588">
        <v>917</v>
      </c>
      <c r="I255" s="588">
        <v>908</v>
      </c>
      <c r="J255" s="588">
        <v>900</v>
      </c>
      <c r="K255" s="588">
        <v>902</v>
      </c>
      <c r="L255" s="588">
        <v>878</v>
      </c>
      <c r="M255" s="588">
        <v>898</v>
      </c>
      <c r="N255" s="589">
        <f t="shared" si="4"/>
        <v>894.25</v>
      </c>
    </row>
    <row r="256" spans="1:14" x14ac:dyDescent="0.2">
      <c r="A256" s="154" t="s">
        <v>523</v>
      </c>
      <c r="B256" s="588">
        <v>3549</v>
      </c>
      <c r="C256" s="588">
        <v>3593</v>
      </c>
      <c r="D256" s="588">
        <v>3648</v>
      </c>
      <c r="E256" s="588">
        <v>3636</v>
      </c>
      <c r="F256" s="588">
        <v>3694</v>
      </c>
      <c r="G256" s="588">
        <v>3739</v>
      </c>
      <c r="H256" s="588">
        <v>3745</v>
      </c>
      <c r="I256" s="588">
        <v>3771</v>
      </c>
      <c r="J256" s="588">
        <v>3777</v>
      </c>
      <c r="K256" s="588">
        <v>3784</v>
      </c>
      <c r="L256" s="588">
        <v>3780</v>
      </c>
      <c r="M256" s="588">
        <v>3840</v>
      </c>
      <c r="N256" s="589">
        <f t="shared" si="4"/>
        <v>3713</v>
      </c>
    </row>
    <row r="257" spans="1:14" x14ac:dyDescent="0.2">
      <c r="A257" s="154" t="s">
        <v>524</v>
      </c>
      <c r="B257" s="588">
        <v>2978</v>
      </c>
      <c r="C257" s="588">
        <v>3033</v>
      </c>
      <c r="D257" s="588">
        <v>3034</v>
      </c>
      <c r="E257" s="588">
        <v>2995</v>
      </c>
      <c r="F257" s="588">
        <v>3010</v>
      </c>
      <c r="G257" s="588">
        <v>3006</v>
      </c>
      <c r="H257" s="588">
        <v>2987</v>
      </c>
      <c r="I257" s="588">
        <v>2977</v>
      </c>
      <c r="J257" s="588">
        <v>2975</v>
      </c>
      <c r="K257" s="588">
        <v>2991</v>
      </c>
      <c r="L257" s="588">
        <v>2971</v>
      </c>
      <c r="M257" s="588">
        <v>2978</v>
      </c>
      <c r="N257" s="589">
        <f t="shared" si="4"/>
        <v>2994.5833333333335</v>
      </c>
    </row>
    <row r="258" spans="1:14" x14ac:dyDescent="0.2">
      <c r="A258" s="154" t="s">
        <v>525</v>
      </c>
      <c r="B258" s="588">
        <v>3038</v>
      </c>
      <c r="C258" s="588">
        <v>3075</v>
      </c>
      <c r="D258" s="588">
        <v>3210</v>
      </c>
      <c r="E258" s="588">
        <v>3168</v>
      </c>
      <c r="F258" s="588">
        <v>3109</v>
      </c>
      <c r="G258" s="588">
        <v>3262</v>
      </c>
      <c r="H258" s="588">
        <v>3279</v>
      </c>
      <c r="I258" s="588">
        <v>3307</v>
      </c>
      <c r="J258" s="588">
        <v>3334</v>
      </c>
      <c r="K258" s="588">
        <v>3245</v>
      </c>
      <c r="L258" s="588">
        <v>3376</v>
      </c>
      <c r="M258" s="588">
        <v>3310</v>
      </c>
      <c r="N258" s="589">
        <f t="shared" si="4"/>
        <v>3226.0833333333335</v>
      </c>
    </row>
    <row r="259" spans="1:14" x14ac:dyDescent="0.2">
      <c r="A259" s="154" t="s">
        <v>526</v>
      </c>
      <c r="B259" s="588">
        <v>401</v>
      </c>
      <c r="C259" s="588">
        <v>413</v>
      </c>
      <c r="D259" s="588">
        <v>420</v>
      </c>
      <c r="E259" s="588">
        <v>423</v>
      </c>
      <c r="F259" s="588">
        <v>423</v>
      </c>
      <c r="G259" s="588">
        <v>418</v>
      </c>
      <c r="H259" s="588">
        <v>424</v>
      </c>
      <c r="I259" s="588">
        <v>435</v>
      </c>
      <c r="J259" s="588">
        <v>430</v>
      </c>
      <c r="K259" s="588">
        <v>422</v>
      </c>
      <c r="L259" s="588">
        <v>419</v>
      </c>
      <c r="M259" s="588">
        <v>426</v>
      </c>
      <c r="N259" s="589">
        <f t="shared" si="4"/>
        <v>421.16666666666669</v>
      </c>
    </row>
    <row r="260" spans="1:14" x14ac:dyDescent="0.2">
      <c r="A260" s="154" t="s">
        <v>527</v>
      </c>
      <c r="B260" s="588">
        <v>2553</v>
      </c>
      <c r="C260" s="588">
        <v>2621</v>
      </c>
      <c r="D260" s="588">
        <v>2643</v>
      </c>
      <c r="E260" s="588">
        <v>2626</v>
      </c>
      <c r="F260" s="588">
        <v>2643</v>
      </c>
      <c r="G260" s="588">
        <v>2692</v>
      </c>
      <c r="H260" s="588">
        <v>2715</v>
      </c>
      <c r="I260" s="588">
        <v>2697</v>
      </c>
      <c r="J260" s="588">
        <v>2698</v>
      </c>
      <c r="K260" s="588">
        <v>2750</v>
      </c>
      <c r="L260" s="588">
        <v>2756</v>
      </c>
      <c r="M260" s="588">
        <v>2797</v>
      </c>
      <c r="N260" s="589">
        <f t="shared" si="4"/>
        <v>2682.5833333333335</v>
      </c>
    </row>
    <row r="261" spans="1:14" x14ac:dyDescent="0.2">
      <c r="A261" s="154" t="s">
        <v>528</v>
      </c>
      <c r="B261" s="588">
        <v>3290</v>
      </c>
      <c r="C261" s="588">
        <v>3338</v>
      </c>
      <c r="D261" s="588">
        <v>3407</v>
      </c>
      <c r="E261" s="588">
        <v>3396</v>
      </c>
      <c r="F261" s="588">
        <v>3400</v>
      </c>
      <c r="G261" s="588">
        <v>3419</v>
      </c>
      <c r="H261" s="588">
        <v>3423</v>
      </c>
      <c r="I261" s="588">
        <v>3425</v>
      </c>
      <c r="J261" s="588">
        <v>3425</v>
      </c>
      <c r="K261" s="588">
        <v>3439</v>
      </c>
      <c r="L261" s="588">
        <v>3411</v>
      </c>
      <c r="M261" s="588">
        <v>3440</v>
      </c>
      <c r="N261" s="589">
        <f t="shared" si="4"/>
        <v>3401.0833333333335</v>
      </c>
    </row>
    <row r="262" spans="1:14" x14ac:dyDescent="0.2">
      <c r="A262" s="154" t="s">
        <v>529</v>
      </c>
      <c r="B262" s="588">
        <v>4252</v>
      </c>
      <c r="C262" s="588">
        <v>4304</v>
      </c>
      <c r="D262" s="588">
        <v>4317</v>
      </c>
      <c r="E262" s="588">
        <v>4322</v>
      </c>
      <c r="F262" s="588">
        <v>4334</v>
      </c>
      <c r="G262" s="588">
        <v>4350</v>
      </c>
      <c r="H262" s="588">
        <v>4397</v>
      </c>
      <c r="I262" s="588">
        <v>4409</v>
      </c>
      <c r="J262" s="588">
        <v>4383</v>
      </c>
      <c r="K262" s="588">
        <v>4413</v>
      </c>
      <c r="L262" s="588">
        <v>4395</v>
      </c>
      <c r="M262" s="588">
        <v>4378</v>
      </c>
      <c r="N262" s="589">
        <f t="shared" ref="N262:N325" si="5">AVERAGE(B262:M262)</f>
        <v>4354.5</v>
      </c>
    </row>
    <row r="263" spans="1:14" x14ac:dyDescent="0.2">
      <c r="A263" s="154" t="s">
        <v>530</v>
      </c>
      <c r="B263" s="588">
        <v>4217</v>
      </c>
      <c r="C263" s="588">
        <v>4272</v>
      </c>
      <c r="D263" s="588">
        <v>4249</v>
      </c>
      <c r="E263" s="588">
        <v>4228</v>
      </c>
      <c r="F263" s="588">
        <v>4263</v>
      </c>
      <c r="G263" s="588">
        <v>4281</v>
      </c>
      <c r="H263" s="588">
        <v>4292</v>
      </c>
      <c r="I263" s="588">
        <v>4305</v>
      </c>
      <c r="J263" s="588">
        <v>4305</v>
      </c>
      <c r="K263" s="588">
        <v>4321</v>
      </c>
      <c r="L263" s="588">
        <v>4251</v>
      </c>
      <c r="M263" s="588">
        <v>4196</v>
      </c>
      <c r="N263" s="589">
        <f t="shared" si="5"/>
        <v>4265</v>
      </c>
    </row>
    <row r="264" spans="1:14" x14ac:dyDescent="0.2">
      <c r="A264" s="154" t="s">
        <v>531</v>
      </c>
      <c r="B264" s="588">
        <v>21305</v>
      </c>
      <c r="C264" s="588">
        <v>21553</v>
      </c>
      <c r="D264" s="588">
        <v>21446</v>
      </c>
      <c r="E264" s="588">
        <v>21290</v>
      </c>
      <c r="F264" s="588">
        <v>20941</v>
      </c>
      <c r="G264" s="588">
        <v>20820</v>
      </c>
      <c r="H264" s="588">
        <v>20743</v>
      </c>
      <c r="I264" s="588">
        <v>20588</v>
      </c>
      <c r="J264" s="588">
        <v>20488</v>
      </c>
      <c r="K264" s="588">
        <v>20328</v>
      </c>
      <c r="L264" s="588">
        <v>20182</v>
      </c>
      <c r="M264" s="588">
        <v>20106</v>
      </c>
      <c r="N264" s="589">
        <f t="shared" si="5"/>
        <v>20815.833333333332</v>
      </c>
    </row>
    <row r="265" spans="1:14" x14ac:dyDescent="0.2">
      <c r="A265" s="154" t="s">
        <v>532</v>
      </c>
      <c r="B265" s="588">
        <v>316</v>
      </c>
      <c r="C265" s="588">
        <v>319</v>
      </c>
      <c r="D265" s="588">
        <v>315</v>
      </c>
      <c r="E265" s="588">
        <v>315</v>
      </c>
      <c r="F265" s="588">
        <v>313</v>
      </c>
      <c r="G265" s="588">
        <v>308</v>
      </c>
      <c r="H265" s="588">
        <v>310</v>
      </c>
      <c r="I265" s="588">
        <v>305</v>
      </c>
      <c r="J265" s="588">
        <v>301</v>
      </c>
      <c r="K265" s="588">
        <v>302</v>
      </c>
      <c r="L265" s="588">
        <v>301</v>
      </c>
      <c r="M265" s="588">
        <v>306</v>
      </c>
      <c r="N265" s="589">
        <f t="shared" si="5"/>
        <v>309.25</v>
      </c>
    </row>
    <row r="266" spans="1:14" x14ac:dyDescent="0.2">
      <c r="A266" s="154" t="s">
        <v>533</v>
      </c>
      <c r="B266" s="588">
        <v>29530</v>
      </c>
      <c r="C266" s="588">
        <v>30094</v>
      </c>
      <c r="D266" s="588">
        <v>30304</v>
      </c>
      <c r="E266" s="588">
        <v>30160</v>
      </c>
      <c r="F266" s="588">
        <v>30540</v>
      </c>
      <c r="G266" s="588">
        <v>30771</v>
      </c>
      <c r="H266" s="588">
        <v>30780</v>
      </c>
      <c r="I266" s="588">
        <v>30740</v>
      </c>
      <c r="J266" s="588">
        <v>30974</v>
      </c>
      <c r="K266" s="588">
        <v>31118</v>
      </c>
      <c r="L266" s="588">
        <v>30839</v>
      </c>
      <c r="M266" s="588">
        <v>30780</v>
      </c>
      <c r="N266" s="589">
        <f t="shared" si="5"/>
        <v>30552.5</v>
      </c>
    </row>
    <row r="267" spans="1:14" x14ac:dyDescent="0.2">
      <c r="A267" s="154" t="s">
        <v>534</v>
      </c>
      <c r="B267" s="588">
        <v>1804</v>
      </c>
      <c r="C267" s="588">
        <v>1820</v>
      </c>
      <c r="D267" s="588">
        <v>1910</v>
      </c>
      <c r="E267" s="588">
        <v>1897</v>
      </c>
      <c r="F267" s="588">
        <v>1892</v>
      </c>
      <c r="G267" s="588">
        <v>1892</v>
      </c>
      <c r="H267" s="588">
        <v>1911</v>
      </c>
      <c r="I267" s="588">
        <v>1917</v>
      </c>
      <c r="J267" s="588">
        <v>1954</v>
      </c>
      <c r="K267" s="588">
        <v>1976</v>
      </c>
      <c r="L267" s="588">
        <v>1974</v>
      </c>
      <c r="M267" s="588">
        <v>1939</v>
      </c>
      <c r="N267" s="589">
        <f t="shared" si="5"/>
        <v>1907.1666666666667</v>
      </c>
    </row>
    <row r="268" spans="1:14" x14ac:dyDescent="0.2">
      <c r="A268" s="154" t="s">
        <v>535</v>
      </c>
      <c r="B268" s="588">
        <v>4217</v>
      </c>
      <c r="C268" s="588">
        <v>4277</v>
      </c>
      <c r="D268" s="588">
        <v>4242</v>
      </c>
      <c r="E268" s="588">
        <v>4197</v>
      </c>
      <c r="F268" s="588">
        <v>4201</v>
      </c>
      <c r="G268" s="588">
        <v>4212</v>
      </c>
      <c r="H268" s="588">
        <v>4242</v>
      </c>
      <c r="I268" s="588">
        <v>4203</v>
      </c>
      <c r="J268" s="588">
        <v>4171</v>
      </c>
      <c r="K268" s="588">
        <v>4166</v>
      </c>
      <c r="L268" s="588">
        <v>4113</v>
      </c>
      <c r="M268" s="588">
        <v>3974</v>
      </c>
      <c r="N268" s="589">
        <f t="shared" si="5"/>
        <v>4184.583333333333</v>
      </c>
    </row>
    <row r="269" spans="1:14" x14ac:dyDescent="0.2">
      <c r="A269" s="154" t="s">
        <v>536</v>
      </c>
      <c r="B269" s="588">
        <v>1124</v>
      </c>
      <c r="C269" s="588">
        <v>1130</v>
      </c>
      <c r="D269" s="588">
        <v>1141</v>
      </c>
      <c r="E269" s="588">
        <v>1135</v>
      </c>
      <c r="F269" s="588">
        <v>1136</v>
      </c>
      <c r="G269" s="588">
        <v>1138</v>
      </c>
      <c r="H269" s="588">
        <v>1123</v>
      </c>
      <c r="I269" s="588">
        <v>1119</v>
      </c>
      <c r="J269" s="588">
        <v>1139</v>
      </c>
      <c r="K269" s="588">
        <v>1152</v>
      </c>
      <c r="L269" s="588">
        <v>1143</v>
      </c>
      <c r="M269" s="588">
        <v>1161</v>
      </c>
      <c r="N269" s="589">
        <f t="shared" si="5"/>
        <v>1136.75</v>
      </c>
    </row>
    <row r="270" spans="1:14" x14ac:dyDescent="0.2">
      <c r="A270" s="154" t="s">
        <v>537</v>
      </c>
      <c r="B270" s="588">
        <v>4129</v>
      </c>
      <c r="C270" s="588">
        <v>4188</v>
      </c>
      <c r="D270" s="588">
        <v>4218</v>
      </c>
      <c r="E270" s="588">
        <v>4187</v>
      </c>
      <c r="F270" s="588">
        <v>4212</v>
      </c>
      <c r="G270" s="588">
        <v>4230</v>
      </c>
      <c r="H270" s="588">
        <v>4253</v>
      </c>
      <c r="I270" s="588">
        <v>4231</v>
      </c>
      <c r="J270" s="588">
        <v>4233</v>
      </c>
      <c r="K270" s="588">
        <v>4229</v>
      </c>
      <c r="L270" s="588">
        <v>4209</v>
      </c>
      <c r="M270" s="588">
        <v>4103</v>
      </c>
      <c r="N270" s="589">
        <f t="shared" si="5"/>
        <v>4201.833333333333</v>
      </c>
    </row>
    <row r="271" spans="1:14" x14ac:dyDescent="0.2">
      <c r="A271" s="154" t="s">
        <v>538</v>
      </c>
      <c r="B271" s="588">
        <v>1440</v>
      </c>
      <c r="C271" s="588">
        <v>1468</v>
      </c>
      <c r="D271" s="588">
        <v>1466</v>
      </c>
      <c r="E271" s="588">
        <v>1446</v>
      </c>
      <c r="F271" s="588">
        <v>1446</v>
      </c>
      <c r="G271" s="588">
        <v>1432</v>
      </c>
      <c r="H271" s="588">
        <v>1444</v>
      </c>
      <c r="I271" s="588">
        <v>1455</v>
      </c>
      <c r="J271" s="588">
        <v>1447</v>
      </c>
      <c r="K271" s="588">
        <v>1458</v>
      </c>
      <c r="L271" s="588">
        <v>1453</v>
      </c>
      <c r="M271" s="588">
        <v>1462</v>
      </c>
      <c r="N271" s="589">
        <f t="shared" si="5"/>
        <v>1451.4166666666667</v>
      </c>
    </row>
    <row r="272" spans="1:14" x14ac:dyDescent="0.2">
      <c r="A272" s="154" t="s">
        <v>539</v>
      </c>
      <c r="B272" s="588">
        <v>1534</v>
      </c>
      <c r="C272" s="588">
        <v>1547</v>
      </c>
      <c r="D272" s="588">
        <v>1657</v>
      </c>
      <c r="E272" s="588">
        <v>1678</v>
      </c>
      <c r="F272" s="588">
        <v>1697</v>
      </c>
      <c r="G272" s="588">
        <v>1689</v>
      </c>
      <c r="H272" s="588">
        <v>1685</v>
      </c>
      <c r="I272" s="588">
        <v>1673</v>
      </c>
      <c r="J272" s="588">
        <v>1685</v>
      </c>
      <c r="K272" s="588">
        <v>1696</v>
      </c>
      <c r="L272" s="588">
        <v>1680</v>
      </c>
      <c r="M272" s="588">
        <v>1694</v>
      </c>
      <c r="N272" s="589">
        <f t="shared" si="5"/>
        <v>1659.5833333333333</v>
      </c>
    </row>
    <row r="273" spans="1:14" x14ac:dyDescent="0.2">
      <c r="A273" s="154" t="s">
        <v>540</v>
      </c>
      <c r="B273" s="588">
        <v>7675</v>
      </c>
      <c r="C273" s="588">
        <v>7794</v>
      </c>
      <c r="D273" s="588">
        <v>7799</v>
      </c>
      <c r="E273" s="588">
        <v>7869</v>
      </c>
      <c r="F273" s="588">
        <v>7698</v>
      </c>
      <c r="G273" s="588">
        <v>7683</v>
      </c>
      <c r="H273" s="588">
        <v>7677</v>
      </c>
      <c r="I273" s="588">
        <v>7738</v>
      </c>
      <c r="J273" s="588">
        <v>7741</v>
      </c>
      <c r="K273" s="588">
        <v>7735</v>
      </c>
      <c r="L273" s="588">
        <v>7768</v>
      </c>
      <c r="M273" s="588">
        <v>7720</v>
      </c>
      <c r="N273" s="589">
        <f t="shared" si="5"/>
        <v>7741.416666666667</v>
      </c>
    </row>
    <row r="274" spans="1:14" x14ac:dyDescent="0.2">
      <c r="A274" s="154" t="s">
        <v>541</v>
      </c>
      <c r="B274" s="588">
        <v>2257</v>
      </c>
      <c r="C274" s="588">
        <v>2271</v>
      </c>
      <c r="D274" s="588">
        <v>2412</v>
      </c>
      <c r="E274" s="588">
        <v>2405</v>
      </c>
      <c r="F274" s="588">
        <v>2435</v>
      </c>
      <c r="G274" s="588">
        <v>2442</v>
      </c>
      <c r="H274" s="588">
        <v>2415</v>
      </c>
      <c r="I274" s="588">
        <v>2417</v>
      </c>
      <c r="J274" s="588">
        <v>2429</v>
      </c>
      <c r="K274" s="588">
        <v>2440</v>
      </c>
      <c r="L274" s="588">
        <v>2431</v>
      </c>
      <c r="M274" s="588">
        <v>2442</v>
      </c>
      <c r="N274" s="589">
        <f t="shared" si="5"/>
        <v>2399.6666666666665</v>
      </c>
    </row>
    <row r="275" spans="1:14" x14ac:dyDescent="0.2">
      <c r="A275" s="154" t="s">
        <v>542</v>
      </c>
      <c r="B275" s="588">
        <v>1641</v>
      </c>
      <c r="C275" s="588">
        <v>1697</v>
      </c>
      <c r="D275" s="588">
        <v>1686</v>
      </c>
      <c r="E275" s="588">
        <v>1690</v>
      </c>
      <c r="F275" s="588">
        <v>1704</v>
      </c>
      <c r="G275" s="588">
        <v>1709</v>
      </c>
      <c r="H275" s="588">
        <v>1722</v>
      </c>
      <c r="I275" s="588">
        <v>1734</v>
      </c>
      <c r="J275" s="588">
        <v>1754</v>
      </c>
      <c r="K275" s="588">
        <v>1740</v>
      </c>
      <c r="L275" s="588">
        <v>1691</v>
      </c>
      <c r="M275" s="588">
        <v>1684</v>
      </c>
      <c r="N275" s="589">
        <f t="shared" si="5"/>
        <v>1704.3333333333333</v>
      </c>
    </row>
    <row r="276" spans="1:14" x14ac:dyDescent="0.2">
      <c r="A276" s="154" t="s">
        <v>543</v>
      </c>
      <c r="B276" s="588">
        <v>2901</v>
      </c>
      <c r="C276" s="588">
        <v>2941</v>
      </c>
      <c r="D276" s="588">
        <v>2973</v>
      </c>
      <c r="E276" s="588">
        <v>3013</v>
      </c>
      <c r="F276" s="588">
        <v>3030</v>
      </c>
      <c r="G276" s="588">
        <v>3043</v>
      </c>
      <c r="H276" s="588">
        <v>3039</v>
      </c>
      <c r="I276" s="588">
        <v>3048</v>
      </c>
      <c r="J276" s="588">
        <v>3060</v>
      </c>
      <c r="K276" s="588">
        <v>3077</v>
      </c>
      <c r="L276" s="588">
        <v>3062</v>
      </c>
      <c r="M276" s="588">
        <v>2988</v>
      </c>
      <c r="N276" s="589">
        <f t="shared" si="5"/>
        <v>3014.5833333333335</v>
      </c>
    </row>
    <row r="277" spans="1:14" x14ac:dyDescent="0.2">
      <c r="A277" s="154" t="s">
        <v>544</v>
      </c>
      <c r="B277" s="588">
        <v>2508</v>
      </c>
      <c r="C277" s="588">
        <v>2542</v>
      </c>
      <c r="D277" s="588">
        <v>2595</v>
      </c>
      <c r="E277" s="588">
        <v>2614</v>
      </c>
      <c r="F277" s="588">
        <v>2607</v>
      </c>
      <c r="G277" s="588">
        <v>2609</v>
      </c>
      <c r="H277" s="588">
        <v>2590</v>
      </c>
      <c r="I277" s="588">
        <v>2573</v>
      </c>
      <c r="J277" s="588">
        <v>2543</v>
      </c>
      <c r="K277" s="588">
        <v>2538</v>
      </c>
      <c r="L277" s="588">
        <v>2531</v>
      </c>
      <c r="M277" s="588">
        <v>2539</v>
      </c>
      <c r="N277" s="589">
        <f t="shared" si="5"/>
        <v>2565.75</v>
      </c>
    </row>
    <row r="278" spans="1:14" x14ac:dyDescent="0.2">
      <c r="A278" s="154" t="s">
        <v>545</v>
      </c>
      <c r="B278" s="588">
        <v>2410</v>
      </c>
      <c r="C278" s="588">
        <v>2448</v>
      </c>
      <c r="D278" s="588">
        <v>2514</v>
      </c>
      <c r="E278" s="588">
        <v>2497</v>
      </c>
      <c r="F278" s="588">
        <v>2504</v>
      </c>
      <c r="G278" s="588">
        <v>2495</v>
      </c>
      <c r="H278" s="588">
        <v>2518</v>
      </c>
      <c r="I278" s="588">
        <v>2497</v>
      </c>
      <c r="J278" s="588">
        <v>2482</v>
      </c>
      <c r="K278" s="588">
        <v>2482</v>
      </c>
      <c r="L278" s="588">
        <v>2482</v>
      </c>
      <c r="M278" s="588">
        <v>2468</v>
      </c>
      <c r="N278" s="589">
        <f t="shared" si="5"/>
        <v>2483.0833333333335</v>
      </c>
    </row>
    <row r="279" spans="1:14" x14ac:dyDescent="0.2">
      <c r="A279" s="154" t="s">
        <v>546</v>
      </c>
      <c r="B279" s="588">
        <v>4964</v>
      </c>
      <c r="C279" s="588">
        <v>5024</v>
      </c>
      <c r="D279" s="588">
        <v>5058</v>
      </c>
      <c r="E279" s="588">
        <v>5052</v>
      </c>
      <c r="F279" s="588">
        <v>5171</v>
      </c>
      <c r="G279" s="588">
        <v>5251</v>
      </c>
      <c r="H279" s="588">
        <v>5290</v>
      </c>
      <c r="I279" s="588">
        <v>5340</v>
      </c>
      <c r="J279" s="588">
        <v>5367</v>
      </c>
      <c r="K279" s="588">
        <v>5400</v>
      </c>
      <c r="L279" s="588">
        <v>5380</v>
      </c>
      <c r="M279" s="588">
        <v>5397</v>
      </c>
      <c r="N279" s="589">
        <f t="shared" si="5"/>
        <v>5224.5</v>
      </c>
    </row>
    <row r="280" spans="1:14" x14ac:dyDescent="0.2">
      <c r="A280" s="154" t="s">
        <v>547</v>
      </c>
      <c r="B280" s="588">
        <v>747</v>
      </c>
      <c r="C280" s="588">
        <v>752</v>
      </c>
      <c r="D280" s="588">
        <v>734</v>
      </c>
      <c r="E280" s="588">
        <v>717</v>
      </c>
      <c r="F280" s="588">
        <v>681</v>
      </c>
      <c r="G280" s="588">
        <v>690</v>
      </c>
      <c r="H280" s="588">
        <v>673</v>
      </c>
      <c r="I280" s="588">
        <v>688</v>
      </c>
      <c r="J280" s="588">
        <v>708</v>
      </c>
      <c r="K280" s="588">
        <v>724</v>
      </c>
      <c r="L280" s="588">
        <v>728</v>
      </c>
      <c r="M280" s="588">
        <v>731</v>
      </c>
      <c r="N280" s="589">
        <f t="shared" si="5"/>
        <v>714.41666666666663</v>
      </c>
    </row>
    <row r="281" spans="1:14" x14ac:dyDescent="0.2">
      <c r="A281" s="154" t="s">
        <v>548</v>
      </c>
      <c r="B281" s="588">
        <v>1154</v>
      </c>
      <c r="C281" s="588">
        <v>1198</v>
      </c>
      <c r="D281" s="588">
        <v>1175</v>
      </c>
      <c r="E281" s="588">
        <v>1183</v>
      </c>
      <c r="F281" s="588">
        <v>1211</v>
      </c>
      <c r="G281" s="588">
        <v>1214</v>
      </c>
      <c r="H281" s="588">
        <v>1227</v>
      </c>
      <c r="I281" s="588">
        <v>1232</v>
      </c>
      <c r="J281" s="588">
        <v>1234</v>
      </c>
      <c r="K281" s="588">
        <v>1217</v>
      </c>
      <c r="L281" s="588">
        <v>1210</v>
      </c>
      <c r="M281" s="588">
        <v>1179</v>
      </c>
      <c r="N281" s="589">
        <f t="shared" si="5"/>
        <v>1202.8333333333333</v>
      </c>
    </row>
    <row r="282" spans="1:14" x14ac:dyDescent="0.2">
      <c r="A282" s="154" t="s">
        <v>549</v>
      </c>
      <c r="B282" s="588">
        <v>666</v>
      </c>
      <c r="C282" s="588">
        <v>679</v>
      </c>
      <c r="D282" s="588">
        <v>677</v>
      </c>
      <c r="E282" s="588">
        <v>673</v>
      </c>
      <c r="F282" s="588">
        <v>680</v>
      </c>
      <c r="G282" s="588">
        <v>681</v>
      </c>
      <c r="H282" s="588">
        <v>672</v>
      </c>
      <c r="I282" s="588">
        <v>666</v>
      </c>
      <c r="J282" s="588">
        <v>679</v>
      </c>
      <c r="K282" s="588">
        <v>672</v>
      </c>
      <c r="L282" s="588">
        <v>686</v>
      </c>
      <c r="M282" s="588">
        <v>688</v>
      </c>
      <c r="N282" s="589">
        <f t="shared" si="5"/>
        <v>676.58333333333337</v>
      </c>
    </row>
    <row r="283" spans="1:14" x14ac:dyDescent="0.2">
      <c r="A283" s="154" t="s">
        <v>550</v>
      </c>
      <c r="B283" s="588">
        <v>8364</v>
      </c>
      <c r="C283" s="588">
        <v>8489</v>
      </c>
      <c r="D283" s="588">
        <v>8584</v>
      </c>
      <c r="E283" s="588">
        <v>8605</v>
      </c>
      <c r="F283" s="588">
        <v>8668</v>
      </c>
      <c r="G283" s="588">
        <v>8824</v>
      </c>
      <c r="H283" s="588">
        <v>8885</v>
      </c>
      <c r="I283" s="588">
        <v>8873</v>
      </c>
      <c r="J283" s="588">
        <v>8846</v>
      </c>
      <c r="K283" s="588">
        <v>8833</v>
      </c>
      <c r="L283" s="588">
        <v>8843</v>
      </c>
      <c r="M283" s="588">
        <v>8836</v>
      </c>
      <c r="N283" s="589">
        <f t="shared" si="5"/>
        <v>8720.8333333333339</v>
      </c>
    </row>
    <row r="284" spans="1:14" x14ac:dyDescent="0.2">
      <c r="A284" s="154" t="s">
        <v>551</v>
      </c>
      <c r="B284" s="588">
        <v>408</v>
      </c>
      <c r="C284" s="588">
        <v>420</v>
      </c>
      <c r="D284" s="588">
        <v>442</v>
      </c>
      <c r="E284" s="588">
        <v>432</v>
      </c>
      <c r="F284" s="588">
        <v>430</v>
      </c>
      <c r="G284" s="588">
        <v>441</v>
      </c>
      <c r="H284" s="588">
        <v>453</v>
      </c>
      <c r="I284" s="588">
        <v>458</v>
      </c>
      <c r="J284" s="588">
        <v>460</v>
      </c>
      <c r="K284" s="588">
        <v>468</v>
      </c>
      <c r="L284" s="588">
        <v>467</v>
      </c>
      <c r="M284" s="588">
        <v>471</v>
      </c>
      <c r="N284" s="589">
        <f t="shared" si="5"/>
        <v>445.83333333333331</v>
      </c>
    </row>
    <row r="285" spans="1:14" x14ac:dyDescent="0.2">
      <c r="A285" s="154" t="s">
        <v>552</v>
      </c>
      <c r="B285" s="588">
        <v>183</v>
      </c>
      <c r="C285" s="588">
        <v>187</v>
      </c>
      <c r="D285" s="588">
        <v>185</v>
      </c>
      <c r="E285" s="588">
        <v>195</v>
      </c>
      <c r="F285" s="588">
        <v>196</v>
      </c>
      <c r="G285" s="588">
        <v>189</v>
      </c>
      <c r="H285" s="588">
        <v>187</v>
      </c>
      <c r="I285" s="588">
        <v>204</v>
      </c>
      <c r="J285" s="588">
        <v>206</v>
      </c>
      <c r="K285" s="588">
        <v>206</v>
      </c>
      <c r="L285" s="588">
        <v>193</v>
      </c>
      <c r="M285" s="588">
        <v>195</v>
      </c>
      <c r="N285" s="589">
        <f t="shared" si="5"/>
        <v>193.83333333333334</v>
      </c>
    </row>
    <row r="286" spans="1:14" x14ac:dyDescent="0.2">
      <c r="A286" s="154" t="s">
        <v>553</v>
      </c>
      <c r="B286" s="588">
        <v>135</v>
      </c>
      <c r="C286" s="588">
        <v>137</v>
      </c>
      <c r="D286" s="588">
        <v>144</v>
      </c>
      <c r="E286" s="588">
        <v>144</v>
      </c>
      <c r="F286" s="588">
        <v>149</v>
      </c>
      <c r="G286" s="588">
        <v>144</v>
      </c>
      <c r="H286" s="588">
        <v>142</v>
      </c>
      <c r="I286" s="588">
        <v>140</v>
      </c>
      <c r="J286" s="588">
        <v>141</v>
      </c>
      <c r="K286" s="588">
        <v>142</v>
      </c>
      <c r="L286" s="588">
        <v>138</v>
      </c>
      <c r="M286" s="588">
        <v>144</v>
      </c>
      <c r="N286" s="589">
        <f t="shared" si="5"/>
        <v>141.66666666666666</v>
      </c>
    </row>
    <row r="287" spans="1:14" x14ac:dyDescent="0.2">
      <c r="A287" s="154" t="s">
        <v>554</v>
      </c>
      <c r="B287" s="588">
        <v>477</v>
      </c>
      <c r="C287" s="588">
        <v>475</v>
      </c>
      <c r="D287" s="588">
        <v>487</v>
      </c>
      <c r="E287" s="588">
        <v>485</v>
      </c>
      <c r="F287" s="588">
        <v>481</v>
      </c>
      <c r="G287" s="588">
        <v>489</v>
      </c>
      <c r="H287" s="588">
        <v>484</v>
      </c>
      <c r="I287" s="588">
        <v>471</v>
      </c>
      <c r="J287" s="588">
        <v>482</v>
      </c>
      <c r="K287" s="588">
        <v>480</v>
      </c>
      <c r="L287" s="588">
        <v>482</v>
      </c>
      <c r="M287" s="588">
        <v>474</v>
      </c>
      <c r="N287" s="589">
        <f t="shared" si="5"/>
        <v>480.58333333333331</v>
      </c>
    </row>
    <row r="288" spans="1:14" x14ac:dyDescent="0.2">
      <c r="A288" s="154" t="s">
        <v>555</v>
      </c>
      <c r="B288" s="588">
        <v>122</v>
      </c>
      <c r="C288" s="588">
        <v>135</v>
      </c>
      <c r="D288" s="588">
        <v>135</v>
      </c>
      <c r="E288" s="588">
        <v>135</v>
      </c>
      <c r="F288" s="588">
        <v>120</v>
      </c>
      <c r="G288" s="588">
        <v>120</v>
      </c>
      <c r="H288" s="588">
        <v>120</v>
      </c>
      <c r="I288" s="588">
        <v>100</v>
      </c>
      <c r="J288" s="588">
        <v>100</v>
      </c>
      <c r="K288" s="588">
        <v>114</v>
      </c>
      <c r="L288" s="588">
        <v>128</v>
      </c>
      <c r="M288" s="588">
        <v>123</v>
      </c>
      <c r="N288" s="589">
        <f t="shared" si="5"/>
        <v>121</v>
      </c>
    </row>
    <row r="289" spans="1:14" x14ac:dyDescent="0.2">
      <c r="A289" s="154" t="s">
        <v>556</v>
      </c>
      <c r="B289" s="588">
        <v>0</v>
      </c>
      <c r="C289" s="588">
        <v>0</v>
      </c>
      <c r="D289" s="588">
        <v>0</v>
      </c>
      <c r="E289" s="588">
        <v>0</v>
      </c>
      <c r="F289" s="588">
        <v>0</v>
      </c>
      <c r="G289" s="588">
        <v>0</v>
      </c>
      <c r="H289" s="588">
        <v>0</v>
      </c>
      <c r="I289" s="588"/>
      <c r="J289" s="588"/>
      <c r="K289" s="588">
        <v>0</v>
      </c>
      <c r="L289" s="588">
        <v>0</v>
      </c>
      <c r="M289" s="588">
        <v>0</v>
      </c>
      <c r="N289" s="589">
        <f t="shared" si="5"/>
        <v>0</v>
      </c>
    </row>
    <row r="290" spans="1:14" x14ac:dyDescent="0.2">
      <c r="A290" s="154" t="s">
        <v>557</v>
      </c>
      <c r="B290" s="588">
        <v>87</v>
      </c>
      <c r="C290" s="588">
        <v>98</v>
      </c>
      <c r="D290" s="588">
        <v>111</v>
      </c>
      <c r="E290" s="588">
        <v>117</v>
      </c>
      <c r="F290" s="588">
        <v>127</v>
      </c>
      <c r="G290" s="588">
        <v>127</v>
      </c>
      <c r="H290" s="588">
        <v>125</v>
      </c>
      <c r="I290" s="588">
        <v>128</v>
      </c>
      <c r="J290" s="588">
        <v>124</v>
      </c>
      <c r="K290" s="588">
        <v>129</v>
      </c>
      <c r="L290" s="588">
        <v>135</v>
      </c>
      <c r="M290" s="588">
        <v>145</v>
      </c>
      <c r="N290" s="589">
        <f t="shared" si="5"/>
        <v>121.08333333333333</v>
      </c>
    </row>
    <row r="291" spans="1:14" x14ac:dyDescent="0.2">
      <c r="A291" s="154" t="s">
        <v>558</v>
      </c>
      <c r="B291" s="588">
        <v>1</v>
      </c>
      <c r="C291" s="588">
        <v>1</v>
      </c>
      <c r="D291" s="588">
        <v>1</v>
      </c>
      <c r="E291" s="588">
        <v>1</v>
      </c>
      <c r="F291" s="588">
        <v>1</v>
      </c>
      <c r="G291" s="588">
        <v>1</v>
      </c>
      <c r="H291" s="588">
        <v>1</v>
      </c>
      <c r="I291" s="588">
        <v>1</v>
      </c>
      <c r="J291" s="588">
        <v>1</v>
      </c>
      <c r="K291" s="588">
        <v>1</v>
      </c>
      <c r="L291" s="588">
        <v>1</v>
      </c>
      <c r="M291" s="588">
        <v>1</v>
      </c>
      <c r="N291" s="589">
        <f t="shared" si="5"/>
        <v>1</v>
      </c>
    </row>
    <row r="292" spans="1:14" x14ac:dyDescent="0.2">
      <c r="A292" s="154" t="s">
        <v>559</v>
      </c>
      <c r="B292" s="588">
        <v>483</v>
      </c>
      <c r="C292" s="588">
        <v>494</v>
      </c>
      <c r="D292" s="588">
        <v>498</v>
      </c>
      <c r="E292" s="588">
        <v>494</v>
      </c>
      <c r="F292" s="588">
        <v>511</v>
      </c>
      <c r="G292" s="588">
        <v>509</v>
      </c>
      <c r="H292" s="588">
        <v>515</v>
      </c>
      <c r="I292" s="588">
        <v>520</v>
      </c>
      <c r="J292" s="588">
        <v>528</v>
      </c>
      <c r="K292" s="588">
        <v>523</v>
      </c>
      <c r="L292" s="588">
        <v>517</v>
      </c>
      <c r="M292" s="588">
        <v>520</v>
      </c>
      <c r="N292" s="589">
        <f t="shared" si="5"/>
        <v>509.33333333333331</v>
      </c>
    </row>
    <row r="293" spans="1:14" x14ac:dyDescent="0.2">
      <c r="A293" s="154" t="s">
        <v>560</v>
      </c>
      <c r="B293" s="588">
        <v>1</v>
      </c>
      <c r="C293" s="588">
        <v>1</v>
      </c>
      <c r="D293" s="588">
        <v>4</v>
      </c>
      <c r="E293" s="588">
        <v>4</v>
      </c>
      <c r="F293" s="588">
        <v>3</v>
      </c>
      <c r="G293" s="588">
        <v>3</v>
      </c>
      <c r="H293" s="588">
        <v>3</v>
      </c>
      <c r="I293" s="588">
        <v>6</v>
      </c>
      <c r="J293" s="588">
        <v>6</v>
      </c>
      <c r="K293" s="588">
        <v>5</v>
      </c>
      <c r="L293" s="588">
        <v>5</v>
      </c>
      <c r="M293" s="588">
        <v>11</v>
      </c>
      <c r="N293" s="589">
        <f t="shared" si="5"/>
        <v>4.333333333333333</v>
      </c>
    </row>
    <row r="294" spans="1:14" x14ac:dyDescent="0.2">
      <c r="A294" s="154" t="s">
        <v>561</v>
      </c>
      <c r="B294" s="588">
        <v>3093</v>
      </c>
      <c r="C294" s="588">
        <v>3137</v>
      </c>
      <c r="D294" s="588">
        <v>3256</v>
      </c>
      <c r="E294" s="588">
        <v>3289</v>
      </c>
      <c r="F294" s="588">
        <v>3347</v>
      </c>
      <c r="G294" s="588">
        <v>3355</v>
      </c>
      <c r="H294" s="588">
        <v>3349</v>
      </c>
      <c r="I294" s="588">
        <v>3364</v>
      </c>
      <c r="J294" s="588">
        <v>3409</v>
      </c>
      <c r="K294" s="588">
        <v>3378</v>
      </c>
      <c r="L294" s="588">
        <v>3366</v>
      </c>
      <c r="M294" s="588">
        <v>3380</v>
      </c>
      <c r="N294" s="589">
        <f t="shared" si="5"/>
        <v>3310.25</v>
      </c>
    </row>
    <row r="295" spans="1:14" x14ac:dyDescent="0.2">
      <c r="A295" s="154" t="s">
        <v>562</v>
      </c>
      <c r="B295" s="588">
        <v>6864</v>
      </c>
      <c r="C295" s="588">
        <v>6982</v>
      </c>
      <c r="D295" s="588">
        <v>6969</v>
      </c>
      <c r="E295" s="588">
        <v>6941</v>
      </c>
      <c r="F295" s="588">
        <v>6868</v>
      </c>
      <c r="G295" s="588">
        <v>6871</v>
      </c>
      <c r="H295" s="588">
        <v>6818</v>
      </c>
      <c r="I295" s="588">
        <v>6787</v>
      </c>
      <c r="J295" s="588">
        <v>6710</v>
      </c>
      <c r="K295" s="588">
        <v>6604</v>
      </c>
      <c r="L295" s="588">
        <v>6552</v>
      </c>
      <c r="M295" s="588">
        <v>6471</v>
      </c>
      <c r="N295" s="589">
        <f t="shared" si="5"/>
        <v>6786.416666666667</v>
      </c>
    </row>
    <row r="296" spans="1:14" x14ac:dyDescent="0.2">
      <c r="A296" s="154" t="s">
        <v>563</v>
      </c>
      <c r="B296" s="588">
        <v>0</v>
      </c>
      <c r="C296" s="588">
        <v>0</v>
      </c>
      <c r="D296" s="588">
        <v>0</v>
      </c>
      <c r="E296" s="588">
        <v>0</v>
      </c>
      <c r="F296" s="588">
        <v>0</v>
      </c>
      <c r="G296" s="588">
        <v>0</v>
      </c>
      <c r="H296" s="588">
        <v>0</v>
      </c>
      <c r="I296" s="588"/>
      <c r="J296" s="588">
        <v>0</v>
      </c>
      <c r="K296" s="588">
        <v>0</v>
      </c>
      <c r="L296" s="588">
        <v>0</v>
      </c>
      <c r="M296" s="588">
        <v>0</v>
      </c>
      <c r="N296" s="589">
        <f t="shared" si="5"/>
        <v>0</v>
      </c>
    </row>
    <row r="297" spans="1:14" x14ac:dyDescent="0.2">
      <c r="A297" s="154" t="s">
        <v>564</v>
      </c>
      <c r="B297" s="588">
        <v>0</v>
      </c>
      <c r="C297" s="588">
        <v>0</v>
      </c>
      <c r="D297" s="588">
        <v>0</v>
      </c>
      <c r="E297" s="588">
        <v>0</v>
      </c>
      <c r="F297" s="588">
        <v>0</v>
      </c>
      <c r="G297" s="588">
        <v>0</v>
      </c>
      <c r="H297" s="588">
        <v>0</v>
      </c>
      <c r="I297" s="588"/>
      <c r="J297" s="588">
        <v>0</v>
      </c>
      <c r="K297" s="588">
        <v>0</v>
      </c>
      <c r="L297" s="588">
        <v>0</v>
      </c>
      <c r="M297" s="588">
        <v>0</v>
      </c>
      <c r="N297" s="589">
        <f t="shared" si="5"/>
        <v>0</v>
      </c>
    </row>
    <row r="298" spans="1:14" x14ac:dyDescent="0.2">
      <c r="A298" s="154" t="s">
        <v>565</v>
      </c>
      <c r="B298" s="588">
        <v>0</v>
      </c>
      <c r="C298" s="588">
        <v>0</v>
      </c>
      <c r="D298" s="588">
        <v>0</v>
      </c>
      <c r="E298" s="588">
        <v>0</v>
      </c>
      <c r="F298" s="588">
        <v>0</v>
      </c>
      <c r="G298" s="588">
        <v>0</v>
      </c>
      <c r="H298" s="588">
        <v>0</v>
      </c>
      <c r="I298" s="588"/>
      <c r="J298" s="588">
        <v>0</v>
      </c>
      <c r="K298" s="588">
        <v>0</v>
      </c>
      <c r="L298" s="588">
        <v>0</v>
      </c>
      <c r="M298" s="588">
        <v>0</v>
      </c>
      <c r="N298" s="589">
        <f t="shared" si="5"/>
        <v>0</v>
      </c>
    </row>
    <row r="299" spans="1:14" x14ac:dyDescent="0.2">
      <c r="A299" s="154" t="s">
        <v>566</v>
      </c>
      <c r="B299" s="588">
        <v>0</v>
      </c>
      <c r="C299" s="588">
        <v>0</v>
      </c>
      <c r="D299" s="588">
        <v>1</v>
      </c>
      <c r="E299" s="588">
        <v>0</v>
      </c>
      <c r="F299" s="588">
        <v>0</v>
      </c>
      <c r="G299" s="588">
        <v>0</v>
      </c>
      <c r="H299" s="588">
        <v>0</v>
      </c>
      <c r="I299" s="588"/>
      <c r="J299" s="588">
        <v>0</v>
      </c>
      <c r="K299" s="588">
        <v>3</v>
      </c>
      <c r="L299" s="588">
        <v>3</v>
      </c>
      <c r="M299" s="588">
        <v>3</v>
      </c>
      <c r="N299" s="589">
        <f t="shared" si="5"/>
        <v>0.90909090909090906</v>
      </c>
    </row>
    <row r="300" spans="1:14" x14ac:dyDescent="0.2">
      <c r="A300" s="154" t="s">
        <v>567</v>
      </c>
      <c r="B300" s="588">
        <v>628</v>
      </c>
      <c r="C300" s="588">
        <v>639</v>
      </c>
      <c r="D300" s="588">
        <v>644</v>
      </c>
      <c r="E300" s="588">
        <v>649</v>
      </c>
      <c r="F300" s="588">
        <v>661</v>
      </c>
      <c r="G300" s="588">
        <v>656</v>
      </c>
      <c r="H300" s="588">
        <v>653</v>
      </c>
      <c r="I300" s="588">
        <v>666</v>
      </c>
      <c r="J300" s="588">
        <v>689</v>
      </c>
      <c r="K300" s="588">
        <v>687</v>
      </c>
      <c r="L300" s="588">
        <v>671</v>
      </c>
      <c r="M300" s="588">
        <v>659</v>
      </c>
      <c r="N300" s="589">
        <f t="shared" si="5"/>
        <v>658.5</v>
      </c>
    </row>
    <row r="301" spans="1:14" x14ac:dyDescent="0.2">
      <c r="A301" s="154" t="s">
        <v>568</v>
      </c>
      <c r="B301" s="588">
        <v>8718</v>
      </c>
      <c r="C301" s="588">
        <v>8980</v>
      </c>
      <c r="D301" s="588">
        <v>9146</v>
      </c>
      <c r="E301" s="588">
        <v>9022</v>
      </c>
      <c r="F301" s="588">
        <v>9210</v>
      </c>
      <c r="G301" s="588">
        <v>9381</v>
      </c>
      <c r="H301" s="588">
        <v>9407</v>
      </c>
      <c r="I301" s="588">
        <v>9448</v>
      </c>
      <c r="J301" s="588">
        <v>9532</v>
      </c>
      <c r="K301" s="588">
        <v>9669</v>
      </c>
      <c r="L301" s="588">
        <v>9668</v>
      </c>
      <c r="M301" s="588">
        <v>9666</v>
      </c>
      <c r="N301" s="589">
        <f t="shared" si="5"/>
        <v>9320.5833333333339</v>
      </c>
    </row>
    <row r="302" spans="1:14" x14ac:dyDescent="0.2">
      <c r="A302" s="154" t="s">
        <v>569</v>
      </c>
      <c r="B302" s="588">
        <v>1926</v>
      </c>
      <c r="C302" s="588">
        <v>1947</v>
      </c>
      <c r="D302" s="588">
        <v>1940</v>
      </c>
      <c r="E302" s="588">
        <v>1940</v>
      </c>
      <c r="F302" s="588">
        <v>1970</v>
      </c>
      <c r="G302" s="588">
        <v>1986</v>
      </c>
      <c r="H302" s="588">
        <v>1979</v>
      </c>
      <c r="I302" s="588">
        <v>1953</v>
      </c>
      <c r="J302" s="588">
        <v>1949</v>
      </c>
      <c r="K302" s="588">
        <v>1940</v>
      </c>
      <c r="L302" s="588">
        <v>1943</v>
      </c>
      <c r="M302" s="588">
        <v>1939</v>
      </c>
      <c r="N302" s="589">
        <f t="shared" si="5"/>
        <v>1951</v>
      </c>
    </row>
    <row r="303" spans="1:14" x14ac:dyDescent="0.2">
      <c r="A303" s="154" t="s">
        <v>570</v>
      </c>
      <c r="B303" s="588">
        <v>8412</v>
      </c>
      <c r="C303" s="588">
        <v>8483</v>
      </c>
      <c r="D303" s="588">
        <v>8522</v>
      </c>
      <c r="E303" s="588">
        <v>8407</v>
      </c>
      <c r="F303" s="588">
        <v>8442</v>
      </c>
      <c r="G303" s="588">
        <v>8500</v>
      </c>
      <c r="H303" s="588">
        <v>8467</v>
      </c>
      <c r="I303" s="588">
        <v>8439</v>
      </c>
      <c r="J303" s="588">
        <v>8442</v>
      </c>
      <c r="K303" s="588">
        <v>8421</v>
      </c>
      <c r="L303" s="588">
        <v>8336</v>
      </c>
      <c r="M303" s="588">
        <v>8304</v>
      </c>
      <c r="N303" s="589">
        <f t="shared" si="5"/>
        <v>8431.25</v>
      </c>
    </row>
    <row r="304" spans="1:14" x14ac:dyDescent="0.2">
      <c r="A304" s="154" t="s">
        <v>571</v>
      </c>
      <c r="B304" s="588">
        <v>22542</v>
      </c>
      <c r="C304" s="588">
        <v>22823</v>
      </c>
      <c r="D304" s="588">
        <v>22779</v>
      </c>
      <c r="E304" s="588">
        <v>22669</v>
      </c>
      <c r="F304" s="588">
        <v>22742</v>
      </c>
      <c r="G304" s="588">
        <v>22837</v>
      </c>
      <c r="H304" s="588">
        <v>22784</v>
      </c>
      <c r="I304" s="588">
        <v>22706</v>
      </c>
      <c r="J304" s="588">
        <v>22666</v>
      </c>
      <c r="K304" s="588">
        <v>22726</v>
      </c>
      <c r="L304" s="588">
        <v>22596</v>
      </c>
      <c r="M304" s="588">
        <v>22496</v>
      </c>
      <c r="N304" s="589">
        <f t="shared" si="5"/>
        <v>22697.166666666668</v>
      </c>
    </row>
    <row r="305" spans="1:14" x14ac:dyDescent="0.2">
      <c r="A305" s="154" t="s">
        <v>572</v>
      </c>
      <c r="B305" s="588">
        <v>15813</v>
      </c>
      <c r="C305" s="588">
        <v>16064</v>
      </c>
      <c r="D305" s="588">
        <v>16029</v>
      </c>
      <c r="E305" s="588">
        <v>16003</v>
      </c>
      <c r="F305" s="588">
        <v>16176</v>
      </c>
      <c r="G305" s="588">
        <v>16321</v>
      </c>
      <c r="H305" s="588">
        <v>16432</v>
      </c>
      <c r="I305" s="588">
        <v>16444</v>
      </c>
      <c r="J305" s="588">
        <v>16584</v>
      </c>
      <c r="K305" s="588">
        <v>16660</v>
      </c>
      <c r="L305" s="588">
        <v>16581</v>
      </c>
      <c r="M305" s="588">
        <v>16716</v>
      </c>
      <c r="N305" s="589">
        <f t="shared" si="5"/>
        <v>16318.583333333334</v>
      </c>
    </row>
    <row r="306" spans="1:14" x14ac:dyDescent="0.2">
      <c r="A306" s="154" t="s">
        <v>573</v>
      </c>
      <c r="B306" s="588">
        <v>11553</v>
      </c>
      <c r="C306" s="588">
        <v>11667</v>
      </c>
      <c r="D306" s="588">
        <v>11723</v>
      </c>
      <c r="E306" s="588">
        <v>11613</v>
      </c>
      <c r="F306" s="588">
        <v>11735</v>
      </c>
      <c r="G306" s="588">
        <v>11856</v>
      </c>
      <c r="H306" s="588">
        <v>11832</v>
      </c>
      <c r="I306" s="588">
        <v>11752</v>
      </c>
      <c r="J306" s="588">
        <v>11808</v>
      </c>
      <c r="K306" s="588">
        <v>11803</v>
      </c>
      <c r="L306" s="588">
        <v>11772</v>
      </c>
      <c r="M306" s="588">
        <v>11740</v>
      </c>
      <c r="N306" s="589">
        <f t="shared" si="5"/>
        <v>11737.833333333334</v>
      </c>
    </row>
    <row r="307" spans="1:14" x14ac:dyDescent="0.2">
      <c r="A307" s="154" t="s">
        <v>574</v>
      </c>
      <c r="B307" s="588">
        <v>4091</v>
      </c>
      <c r="C307" s="588">
        <v>4146</v>
      </c>
      <c r="D307" s="588">
        <v>4177</v>
      </c>
      <c r="E307" s="588">
        <v>4166</v>
      </c>
      <c r="F307" s="588">
        <v>4215</v>
      </c>
      <c r="G307" s="588">
        <v>4232</v>
      </c>
      <c r="H307" s="588">
        <v>4176</v>
      </c>
      <c r="I307" s="588">
        <v>4154</v>
      </c>
      <c r="J307" s="588">
        <v>4149</v>
      </c>
      <c r="K307" s="588">
        <v>4133</v>
      </c>
      <c r="L307" s="588">
        <v>4125</v>
      </c>
      <c r="M307" s="588">
        <v>4039</v>
      </c>
      <c r="N307" s="589">
        <f t="shared" si="5"/>
        <v>4150.25</v>
      </c>
    </row>
    <row r="308" spans="1:14" x14ac:dyDescent="0.2">
      <c r="A308" s="154" t="s">
        <v>575</v>
      </c>
      <c r="B308" s="588">
        <v>17952</v>
      </c>
      <c r="C308" s="588">
        <v>18106</v>
      </c>
      <c r="D308" s="588">
        <v>17931</v>
      </c>
      <c r="E308" s="588">
        <v>17742</v>
      </c>
      <c r="F308" s="588">
        <v>17788</v>
      </c>
      <c r="G308" s="588">
        <v>17794</v>
      </c>
      <c r="H308" s="588">
        <v>17562</v>
      </c>
      <c r="I308" s="588">
        <v>17420</v>
      </c>
      <c r="J308" s="588">
        <v>17383</v>
      </c>
      <c r="K308" s="588">
        <v>17169</v>
      </c>
      <c r="L308" s="588">
        <v>16967</v>
      </c>
      <c r="M308" s="588">
        <v>16799</v>
      </c>
      <c r="N308" s="589">
        <f t="shared" si="5"/>
        <v>17551.083333333332</v>
      </c>
    </row>
    <row r="309" spans="1:14" x14ac:dyDescent="0.2">
      <c r="A309" s="154" t="s">
        <v>576</v>
      </c>
      <c r="B309" s="588">
        <v>4180</v>
      </c>
      <c r="C309" s="588">
        <v>4232</v>
      </c>
      <c r="D309" s="588">
        <v>4205</v>
      </c>
      <c r="E309" s="588">
        <v>4184</v>
      </c>
      <c r="F309" s="588">
        <v>4094</v>
      </c>
      <c r="G309" s="588">
        <v>4280</v>
      </c>
      <c r="H309" s="588">
        <v>4236</v>
      </c>
      <c r="I309" s="588">
        <v>4240</v>
      </c>
      <c r="J309" s="588">
        <v>4243</v>
      </c>
      <c r="K309" s="588">
        <v>4220</v>
      </c>
      <c r="L309" s="588">
        <v>4202</v>
      </c>
      <c r="M309" s="588">
        <v>4233</v>
      </c>
      <c r="N309" s="589">
        <f t="shared" si="5"/>
        <v>4212.416666666667</v>
      </c>
    </row>
    <row r="310" spans="1:14" x14ac:dyDescent="0.2">
      <c r="A310" s="154" t="s">
        <v>577</v>
      </c>
      <c r="B310" s="588">
        <v>8627</v>
      </c>
      <c r="C310" s="588">
        <v>8687</v>
      </c>
      <c r="D310" s="588">
        <v>8803</v>
      </c>
      <c r="E310" s="588">
        <v>8709</v>
      </c>
      <c r="F310" s="588">
        <v>8715</v>
      </c>
      <c r="G310" s="588">
        <v>8745</v>
      </c>
      <c r="H310" s="588">
        <v>8704</v>
      </c>
      <c r="I310" s="588">
        <v>8653</v>
      </c>
      <c r="J310" s="588">
        <v>8583</v>
      </c>
      <c r="K310" s="588">
        <v>8448</v>
      </c>
      <c r="L310" s="588">
        <v>8395</v>
      </c>
      <c r="M310" s="588">
        <v>8324</v>
      </c>
      <c r="N310" s="589">
        <f t="shared" si="5"/>
        <v>8616.0833333333339</v>
      </c>
    </row>
    <row r="311" spans="1:14" x14ac:dyDescent="0.2">
      <c r="A311" s="154" t="s">
        <v>578</v>
      </c>
      <c r="B311" s="588">
        <v>8959</v>
      </c>
      <c r="C311" s="588">
        <v>9070</v>
      </c>
      <c r="D311" s="588">
        <v>9103</v>
      </c>
      <c r="E311" s="588">
        <v>9011</v>
      </c>
      <c r="F311" s="588">
        <v>9167</v>
      </c>
      <c r="G311" s="588">
        <v>9315</v>
      </c>
      <c r="H311" s="588">
        <v>9322</v>
      </c>
      <c r="I311" s="588">
        <v>9353</v>
      </c>
      <c r="J311" s="588">
        <v>9360</v>
      </c>
      <c r="K311" s="588">
        <v>9358</v>
      </c>
      <c r="L311" s="588">
        <v>9349</v>
      </c>
      <c r="M311" s="588">
        <v>9265</v>
      </c>
      <c r="N311" s="589">
        <f t="shared" si="5"/>
        <v>9219.3333333333339</v>
      </c>
    </row>
    <row r="312" spans="1:14" x14ac:dyDescent="0.2">
      <c r="A312" s="154" t="s">
        <v>579</v>
      </c>
      <c r="B312" s="588">
        <v>4225</v>
      </c>
      <c r="C312" s="588">
        <v>4318</v>
      </c>
      <c r="D312" s="588">
        <v>4270</v>
      </c>
      <c r="E312" s="588">
        <v>4283</v>
      </c>
      <c r="F312" s="588">
        <v>4303</v>
      </c>
      <c r="G312" s="588">
        <v>4335</v>
      </c>
      <c r="H312" s="588">
        <v>4368</v>
      </c>
      <c r="I312" s="588">
        <v>4424</v>
      </c>
      <c r="J312" s="588">
        <v>4441</v>
      </c>
      <c r="K312" s="588">
        <v>4437</v>
      </c>
      <c r="L312" s="588">
        <v>4424</v>
      </c>
      <c r="M312" s="588">
        <v>4397</v>
      </c>
      <c r="N312" s="589">
        <f t="shared" si="5"/>
        <v>4352.083333333333</v>
      </c>
    </row>
    <row r="313" spans="1:14" x14ac:dyDescent="0.2">
      <c r="A313" s="154" t="s">
        <v>580</v>
      </c>
      <c r="B313" s="588">
        <v>4191</v>
      </c>
      <c r="C313" s="588">
        <v>4205</v>
      </c>
      <c r="D313" s="588">
        <v>4195</v>
      </c>
      <c r="E313" s="588">
        <v>4156</v>
      </c>
      <c r="F313" s="588">
        <v>4214</v>
      </c>
      <c r="G313" s="588">
        <v>4219</v>
      </c>
      <c r="H313" s="588">
        <v>4203</v>
      </c>
      <c r="I313" s="588">
        <v>4182</v>
      </c>
      <c r="J313" s="588">
        <v>4187</v>
      </c>
      <c r="K313" s="588">
        <v>4191</v>
      </c>
      <c r="L313" s="588">
        <v>4157</v>
      </c>
      <c r="M313" s="588">
        <v>4150</v>
      </c>
      <c r="N313" s="589">
        <f t="shared" si="5"/>
        <v>4187.5</v>
      </c>
    </row>
    <row r="314" spans="1:14" x14ac:dyDescent="0.2">
      <c r="A314" s="154" t="s">
        <v>581</v>
      </c>
      <c r="B314" s="588">
        <v>4388</v>
      </c>
      <c r="C314" s="588">
        <v>4419</v>
      </c>
      <c r="D314" s="588">
        <v>4425</v>
      </c>
      <c r="E314" s="588">
        <v>4357</v>
      </c>
      <c r="F314" s="588">
        <v>4380</v>
      </c>
      <c r="G314" s="588">
        <v>4414</v>
      </c>
      <c r="H314" s="588">
        <v>4378</v>
      </c>
      <c r="I314" s="588">
        <v>4332</v>
      </c>
      <c r="J314" s="588">
        <v>4309</v>
      </c>
      <c r="K314" s="588">
        <v>4285</v>
      </c>
      <c r="L314" s="588">
        <v>4273</v>
      </c>
      <c r="M314" s="588">
        <v>4272</v>
      </c>
      <c r="N314" s="589">
        <f t="shared" si="5"/>
        <v>4352.666666666667</v>
      </c>
    </row>
    <row r="315" spans="1:14" x14ac:dyDescent="0.2">
      <c r="A315" s="154" t="s">
        <v>582</v>
      </c>
      <c r="B315" s="588">
        <v>23223</v>
      </c>
      <c r="C315" s="588">
        <v>23525</v>
      </c>
      <c r="D315" s="588">
        <v>23498</v>
      </c>
      <c r="E315" s="588">
        <v>23350</v>
      </c>
      <c r="F315" s="588">
        <v>23576</v>
      </c>
      <c r="G315" s="588">
        <v>23920</v>
      </c>
      <c r="H315" s="588">
        <v>23701</v>
      </c>
      <c r="I315" s="588">
        <v>23608</v>
      </c>
      <c r="J315" s="588">
        <v>23719</v>
      </c>
      <c r="K315" s="588">
        <v>23822</v>
      </c>
      <c r="L315" s="588">
        <v>23554</v>
      </c>
      <c r="M315" s="588">
        <v>23625</v>
      </c>
      <c r="N315" s="589">
        <f t="shared" si="5"/>
        <v>23593.416666666668</v>
      </c>
    </row>
    <row r="316" spans="1:14" x14ac:dyDescent="0.2">
      <c r="A316" s="154" t="s">
        <v>583</v>
      </c>
      <c r="B316" s="588">
        <v>18341</v>
      </c>
      <c r="C316" s="588">
        <v>18553</v>
      </c>
      <c r="D316" s="588">
        <v>18561</v>
      </c>
      <c r="E316" s="588">
        <v>18345</v>
      </c>
      <c r="F316" s="588">
        <v>18466</v>
      </c>
      <c r="G316" s="588">
        <v>18722</v>
      </c>
      <c r="H316" s="588">
        <v>18601</v>
      </c>
      <c r="I316" s="588">
        <v>18610</v>
      </c>
      <c r="J316" s="588">
        <v>18644</v>
      </c>
      <c r="K316" s="588">
        <v>18518</v>
      </c>
      <c r="L316" s="588">
        <v>18428</v>
      </c>
      <c r="M316" s="588">
        <v>18239</v>
      </c>
      <c r="N316" s="589">
        <f t="shared" si="5"/>
        <v>18502.333333333332</v>
      </c>
    </row>
    <row r="317" spans="1:14" x14ac:dyDescent="0.2">
      <c r="A317" s="154" t="s">
        <v>584</v>
      </c>
      <c r="B317" s="588">
        <v>35683</v>
      </c>
      <c r="C317" s="588">
        <v>36382</v>
      </c>
      <c r="D317" s="588">
        <v>36485</v>
      </c>
      <c r="E317" s="588">
        <v>36558</v>
      </c>
      <c r="F317" s="588">
        <v>36554</v>
      </c>
      <c r="G317" s="588">
        <v>36631</v>
      </c>
      <c r="H317" s="588">
        <v>36626</v>
      </c>
      <c r="I317" s="588">
        <v>36820</v>
      </c>
      <c r="J317" s="588">
        <v>37143</v>
      </c>
      <c r="K317" s="588">
        <v>37470</v>
      </c>
      <c r="L317" s="588">
        <v>37339</v>
      </c>
      <c r="M317" s="588">
        <v>37505</v>
      </c>
      <c r="N317" s="589">
        <f t="shared" si="5"/>
        <v>36766.333333333336</v>
      </c>
    </row>
    <row r="318" spans="1:14" x14ac:dyDescent="0.2">
      <c r="A318" s="154" t="s">
        <v>585</v>
      </c>
      <c r="B318" s="588">
        <v>1461</v>
      </c>
      <c r="C318" s="588">
        <v>1467</v>
      </c>
      <c r="D318" s="588">
        <v>1477</v>
      </c>
      <c r="E318" s="588">
        <v>1474</v>
      </c>
      <c r="F318" s="588">
        <v>1474</v>
      </c>
      <c r="G318" s="588">
        <v>1480</v>
      </c>
      <c r="H318" s="588">
        <v>1514</v>
      </c>
      <c r="I318" s="588">
        <v>1511</v>
      </c>
      <c r="J318" s="588">
        <v>1515</v>
      </c>
      <c r="K318" s="588">
        <v>1528</v>
      </c>
      <c r="L318" s="588">
        <v>1516</v>
      </c>
      <c r="M318" s="588">
        <v>1521</v>
      </c>
      <c r="N318" s="589">
        <f t="shared" si="5"/>
        <v>1494.8333333333333</v>
      </c>
    </row>
    <row r="319" spans="1:14" x14ac:dyDescent="0.2">
      <c r="A319" s="154" t="s">
        <v>586</v>
      </c>
      <c r="B319" s="588">
        <v>11756</v>
      </c>
      <c r="C319" s="588">
        <v>11854</v>
      </c>
      <c r="D319" s="588">
        <v>11878</v>
      </c>
      <c r="E319" s="588">
        <v>11806</v>
      </c>
      <c r="F319" s="588">
        <v>11934</v>
      </c>
      <c r="G319" s="588">
        <v>12075</v>
      </c>
      <c r="H319" s="588">
        <v>11934</v>
      </c>
      <c r="I319" s="588">
        <v>11885</v>
      </c>
      <c r="J319" s="588">
        <v>11957</v>
      </c>
      <c r="K319" s="588">
        <v>11954</v>
      </c>
      <c r="L319" s="588">
        <v>11918</v>
      </c>
      <c r="M319" s="588">
        <v>11869</v>
      </c>
      <c r="N319" s="589">
        <f t="shared" si="5"/>
        <v>11901.666666666666</v>
      </c>
    </row>
    <row r="320" spans="1:14" x14ac:dyDescent="0.2">
      <c r="A320" s="154" t="s">
        <v>587</v>
      </c>
      <c r="B320" s="588">
        <v>1756</v>
      </c>
      <c r="C320" s="588">
        <v>1776</v>
      </c>
      <c r="D320" s="588">
        <v>1776</v>
      </c>
      <c r="E320" s="588">
        <v>1731</v>
      </c>
      <c r="F320" s="588">
        <v>1740</v>
      </c>
      <c r="G320" s="588">
        <v>1755</v>
      </c>
      <c r="H320" s="588">
        <v>1747</v>
      </c>
      <c r="I320" s="588">
        <v>1733</v>
      </c>
      <c r="J320" s="588">
        <v>1758</v>
      </c>
      <c r="K320" s="588">
        <v>1768</v>
      </c>
      <c r="L320" s="588">
        <v>1764</v>
      </c>
      <c r="M320" s="588">
        <v>1779</v>
      </c>
      <c r="N320" s="589">
        <f t="shared" si="5"/>
        <v>1756.9166666666667</v>
      </c>
    </row>
    <row r="321" spans="1:14" x14ac:dyDescent="0.2">
      <c r="A321" s="154" t="s">
        <v>588</v>
      </c>
      <c r="B321" s="588">
        <v>2884</v>
      </c>
      <c r="C321" s="588">
        <v>2919</v>
      </c>
      <c r="D321" s="588">
        <v>2925</v>
      </c>
      <c r="E321" s="588">
        <v>2924</v>
      </c>
      <c r="F321" s="588">
        <v>3018</v>
      </c>
      <c r="G321" s="588">
        <v>2960</v>
      </c>
      <c r="H321" s="588">
        <v>3053</v>
      </c>
      <c r="I321" s="588">
        <v>3071</v>
      </c>
      <c r="J321" s="588">
        <v>3089</v>
      </c>
      <c r="K321" s="588">
        <v>3053</v>
      </c>
      <c r="L321" s="588">
        <v>3043</v>
      </c>
      <c r="M321" s="588">
        <v>3052</v>
      </c>
      <c r="N321" s="589">
        <f t="shared" si="5"/>
        <v>2999.25</v>
      </c>
    </row>
    <row r="322" spans="1:14" x14ac:dyDescent="0.2">
      <c r="A322" s="154" t="s">
        <v>589</v>
      </c>
      <c r="B322" s="588">
        <v>15770</v>
      </c>
      <c r="C322" s="588">
        <v>16033</v>
      </c>
      <c r="D322" s="588">
        <v>16142</v>
      </c>
      <c r="E322" s="588">
        <v>16022</v>
      </c>
      <c r="F322" s="588">
        <v>16157</v>
      </c>
      <c r="G322" s="588">
        <v>16487</v>
      </c>
      <c r="H322" s="588">
        <v>16452</v>
      </c>
      <c r="I322" s="588">
        <v>16443</v>
      </c>
      <c r="J322" s="588">
        <v>16525</v>
      </c>
      <c r="K322" s="588">
        <v>16574</v>
      </c>
      <c r="L322" s="588">
        <v>16648</v>
      </c>
      <c r="M322" s="588">
        <v>16671</v>
      </c>
      <c r="N322" s="589">
        <f t="shared" si="5"/>
        <v>16327</v>
      </c>
    </row>
    <row r="323" spans="1:14" x14ac:dyDescent="0.2">
      <c r="A323" s="154" t="s">
        <v>590</v>
      </c>
      <c r="B323" s="588">
        <v>12052</v>
      </c>
      <c r="C323" s="588">
        <v>12215</v>
      </c>
      <c r="D323" s="588">
        <v>12126</v>
      </c>
      <c r="E323" s="588">
        <v>12027</v>
      </c>
      <c r="F323" s="588">
        <v>12208</v>
      </c>
      <c r="G323" s="588">
        <v>12363</v>
      </c>
      <c r="H323" s="588">
        <v>12343</v>
      </c>
      <c r="I323" s="588">
        <v>12311</v>
      </c>
      <c r="J323" s="588">
        <v>12312</v>
      </c>
      <c r="K323" s="588">
        <v>12287</v>
      </c>
      <c r="L323" s="588">
        <v>12226</v>
      </c>
      <c r="M323" s="588">
        <v>12124</v>
      </c>
      <c r="N323" s="589">
        <f t="shared" si="5"/>
        <v>12216.166666666666</v>
      </c>
    </row>
    <row r="324" spans="1:14" x14ac:dyDescent="0.2">
      <c r="A324" s="154" t="s">
        <v>591</v>
      </c>
      <c r="B324" s="588">
        <v>6255</v>
      </c>
      <c r="C324" s="588">
        <v>6310</v>
      </c>
      <c r="D324" s="588">
        <v>6305</v>
      </c>
      <c r="E324" s="588">
        <v>6256</v>
      </c>
      <c r="F324" s="588">
        <v>6359</v>
      </c>
      <c r="G324" s="588">
        <v>6433</v>
      </c>
      <c r="H324" s="588">
        <v>6389</v>
      </c>
      <c r="I324" s="588">
        <v>6388</v>
      </c>
      <c r="J324" s="588">
        <v>6378</v>
      </c>
      <c r="K324" s="588">
        <v>6382</v>
      </c>
      <c r="L324" s="588">
        <v>6341</v>
      </c>
      <c r="M324" s="588">
        <v>6285</v>
      </c>
      <c r="N324" s="589">
        <f t="shared" si="5"/>
        <v>6340.083333333333</v>
      </c>
    </row>
    <row r="325" spans="1:14" x14ac:dyDescent="0.2">
      <c r="A325" s="154" t="s">
        <v>592</v>
      </c>
      <c r="B325" s="588">
        <v>26593</v>
      </c>
      <c r="C325" s="588">
        <v>26988</v>
      </c>
      <c r="D325" s="588">
        <v>27032</v>
      </c>
      <c r="E325" s="588">
        <v>26713</v>
      </c>
      <c r="F325" s="588">
        <v>27043</v>
      </c>
      <c r="G325" s="588">
        <v>27411</v>
      </c>
      <c r="H325" s="588">
        <v>27382</v>
      </c>
      <c r="I325" s="588">
        <v>27230</v>
      </c>
      <c r="J325" s="588">
        <v>27120</v>
      </c>
      <c r="K325" s="588">
        <v>27170</v>
      </c>
      <c r="L325" s="588">
        <v>27075</v>
      </c>
      <c r="M325" s="588">
        <v>26803</v>
      </c>
      <c r="N325" s="589">
        <f t="shared" si="5"/>
        <v>27046.666666666668</v>
      </c>
    </row>
    <row r="326" spans="1:14" x14ac:dyDescent="0.2">
      <c r="A326" s="154" t="s">
        <v>593</v>
      </c>
      <c r="B326" s="588">
        <v>2126</v>
      </c>
      <c r="C326" s="588">
        <v>2135</v>
      </c>
      <c r="D326" s="588">
        <v>2155</v>
      </c>
      <c r="E326" s="588">
        <v>2148</v>
      </c>
      <c r="F326" s="588">
        <v>2180</v>
      </c>
      <c r="G326" s="588">
        <v>2191</v>
      </c>
      <c r="H326" s="588">
        <v>2171</v>
      </c>
      <c r="I326" s="588">
        <v>2160</v>
      </c>
      <c r="J326" s="588">
        <v>2144</v>
      </c>
      <c r="K326" s="588">
        <v>2133</v>
      </c>
      <c r="L326" s="588">
        <v>2094</v>
      </c>
      <c r="M326" s="588">
        <v>2117</v>
      </c>
      <c r="N326" s="589">
        <f t="shared" ref="N326:N351" si="6">AVERAGE(B326:M326)</f>
        <v>2146.1666666666665</v>
      </c>
    </row>
    <row r="327" spans="1:14" x14ac:dyDescent="0.2">
      <c r="A327" s="154" t="s">
        <v>594</v>
      </c>
      <c r="B327" s="588">
        <v>13004</v>
      </c>
      <c r="C327" s="588">
        <v>13244</v>
      </c>
      <c r="D327" s="588">
        <v>13219</v>
      </c>
      <c r="E327" s="588">
        <v>13182</v>
      </c>
      <c r="F327" s="588">
        <v>13451</v>
      </c>
      <c r="G327" s="588">
        <v>13687</v>
      </c>
      <c r="H327" s="588">
        <v>13738</v>
      </c>
      <c r="I327" s="588">
        <v>13786</v>
      </c>
      <c r="J327" s="588">
        <v>13963</v>
      </c>
      <c r="K327" s="588">
        <v>13969</v>
      </c>
      <c r="L327" s="588">
        <v>13881</v>
      </c>
      <c r="M327" s="588">
        <v>13468</v>
      </c>
      <c r="N327" s="589">
        <f t="shared" si="6"/>
        <v>13549.333333333334</v>
      </c>
    </row>
    <row r="328" spans="1:14" x14ac:dyDescent="0.2">
      <c r="A328" s="154" t="s">
        <v>595</v>
      </c>
      <c r="B328" s="588">
        <v>2232</v>
      </c>
      <c r="C328" s="588">
        <v>2262</v>
      </c>
      <c r="D328" s="588">
        <v>2258</v>
      </c>
      <c r="E328" s="588">
        <v>2242</v>
      </c>
      <c r="F328" s="588">
        <v>2178</v>
      </c>
      <c r="G328" s="588">
        <v>2246</v>
      </c>
      <c r="H328" s="588">
        <v>2242</v>
      </c>
      <c r="I328" s="588">
        <v>2287</v>
      </c>
      <c r="J328" s="588">
        <v>2259</v>
      </c>
      <c r="K328" s="588">
        <v>2255</v>
      </c>
      <c r="L328" s="588">
        <v>2194</v>
      </c>
      <c r="M328" s="588">
        <v>2171</v>
      </c>
      <c r="N328" s="589">
        <f t="shared" si="6"/>
        <v>2235.5</v>
      </c>
    </row>
    <row r="329" spans="1:14" x14ac:dyDescent="0.2">
      <c r="A329" s="154" t="s">
        <v>596</v>
      </c>
      <c r="B329" s="588">
        <v>12697</v>
      </c>
      <c r="C329" s="588">
        <v>12866</v>
      </c>
      <c r="D329" s="588">
        <v>12988</v>
      </c>
      <c r="E329" s="588">
        <v>12956</v>
      </c>
      <c r="F329" s="588">
        <v>13143</v>
      </c>
      <c r="G329" s="588">
        <v>13274</v>
      </c>
      <c r="H329" s="588">
        <v>13289</v>
      </c>
      <c r="I329" s="588">
        <v>13243</v>
      </c>
      <c r="J329" s="588">
        <v>13283</v>
      </c>
      <c r="K329" s="588">
        <v>13214</v>
      </c>
      <c r="L329" s="588">
        <v>13146</v>
      </c>
      <c r="M329" s="588">
        <v>13261</v>
      </c>
      <c r="N329" s="589">
        <f t="shared" si="6"/>
        <v>13113.333333333334</v>
      </c>
    </row>
    <row r="330" spans="1:14" x14ac:dyDescent="0.2">
      <c r="A330" s="154" t="s">
        <v>597</v>
      </c>
      <c r="B330" s="588">
        <v>6123</v>
      </c>
      <c r="C330" s="588">
        <v>6217</v>
      </c>
      <c r="D330" s="588">
        <v>6166</v>
      </c>
      <c r="E330" s="588">
        <v>6143</v>
      </c>
      <c r="F330" s="588">
        <v>6201</v>
      </c>
      <c r="G330" s="588">
        <v>6344</v>
      </c>
      <c r="H330" s="588">
        <v>6272</v>
      </c>
      <c r="I330" s="588">
        <v>6217</v>
      </c>
      <c r="J330" s="588">
        <v>6208</v>
      </c>
      <c r="K330" s="588">
        <v>6199</v>
      </c>
      <c r="L330" s="588">
        <v>6178</v>
      </c>
      <c r="M330" s="588">
        <v>6120</v>
      </c>
      <c r="N330" s="589">
        <f t="shared" si="6"/>
        <v>6199</v>
      </c>
    </row>
    <row r="331" spans="1:14" x14ac:dyDescent="0.2">
      <c r="A331" s="154" t="s">
        <v>598</v>
      </c>
      <c r="B331" s="588">
        <v>9113</v>
      </c>
      <c r="C331" s="588">
        <v>9210</v>
      </c>
      <c r="D331" s="588">
        <v>9234</v>
      </c>
      <c r="E331" s="588">
        <v>9157</v>
      </c>
      <c r="F331" s="588">
        <v>9333</v>
      </c>
      <c r="G331" s="588">
        <v>9476</v>
      </c>
      <c r="H331" s="588">
        <v>9466</v>
      </c>
      <c r="I331" s="588">
        <v>9432</v>
      </c>
      <c r="J331" s="588">
        <v>9382</v>
      </c>
      <c r="K331" s="588">
        <v>9307</v>
      </c>
      <c r="L331" s="588">
        <v>9296</v>
      </c>
      <c r="M331" s="588">
        <v>9279</v>
      </c>
      <c r="N331" s="589">
        <f t="shared" si="6"/>
        <v>9307.0833333333339</v>
      </c>
    </row>
    <row r="332" spans="1:14" x14ac:dyDescent="0.2">
      <c r="A332" s="154" t="s">
        <v>599</v>
      </c>
      <c r="B332" s="588">
        <v>8009</v>
      </c>
      <c r="C332" s="588">
        <v>8136</v>
      </c>
      <c r="D332" s="588">
        <v>8043</v>
      </c>
      <c r="E332" s="588">
        <v>7940</v>
      </c>
      <c r="F332" s="588">
        <v>7981</v>
      </c>
      <c r="G332" s="588">
        <v>7993</v>
      </c>
      <c r="H332" s="588">
        <v>7988</v>
      </c>
      <c r="I332" s="588">
        <v>7970</v>
      </c>
      <c r="J332" s="588">
        <v>7998</v>
      </c>
      <c r="K332" s="588">
        <v>7965</v>
      </c>
      <c r="L332" s="588">
        <v>7974</v>
      </c>
      <c r="M332" s="588">
        <v>7972</v>
      </c>
      <c r="N332" s="589">
        <f t="shared" si="6"/>
        <v>7997.416666666667</v>
      </c>
    </row>
    <row r="333" spans="1:14" x14ac:dyDescent="0.2">
      <c r="A333" s="154" t="s">
        <v>600</v>
      </c>
      <c r="B333" s="588">
        <v>26369</v>
      </c>
      <c r="C333" s="588">
        <v>26752</v>
      </c>
      <c r="D333" s="588">
        <v>26703</v>
      </c>
      <c r="E333" s="588">
        <v>26449</v>
      </c>
      <c r="F333" s="588">
        <v>26697</v>
      </c>
      <c r="G333" s="588">
        <v>26906</v>
      </c>
      <c r="H333" s="588">
        <v>26791</v>
      </c>
      <c r="I333" s="588">
        <v>26744</v>
      </c>
      <c r="J333" s="588">
        <v>26797</v>
      </c>
      <c r="K333" s="588">
        <v>26936</v>
      </c>
      <c r="L333" s="588">
        <v>26777</v>
      </c>
      <c r="M333" s="588">
        <v>26725</v>
      </c>
      <c r="N333" s="589">
        <f t="shared" si="6"/>
        <v>26720.5</v>
      </c>
    </row>
    <row r="334" spans="1:14" x14ac:dyDescent="0.2">
      <c r="A334" s="154" t="s">
        <v>601</v>
      </c>
      <c r="B334" s="588">
        <v>2034</v>
      </c>
      <c r="C334" s="588">
        <v>2070</v>
      </c>
      <c r="D334" s="588">
        <v>2084</v>
      </c>
      <c r="E334" s="588">
        <v>2096</v>
      </c>
      <c r="F334" s="588">
        <v>2116</v>
      </c>
      <c r="G334" s="588">
        <v>2123</v>
      </c>
      <c r="H334" s="588">
        <v>2110</v>
      </c>
      <c r="I334" s="588">
        <v>2121</v>
      </c>
      <c r="J334" s="588">
        <v>2141</v>
      </c>
      <c r="K334" s="588">
        <v>2147</v>
      </c>
      <c r="L334" s="588">
        <v>2166</v>
      </c>
      <c r="M334" s="588">
        <v>2184</v>
      </c>
      <c r="N334" s="589">
        <f t="shared" si="6"/>
        <v>2116</v>
      </c>
    </row>
    <row r="335" spans="1:14" x14ac:dyDescent="0.2">
      <c r="A335" s="154" t="s">
        <v>602</v>
      </c>
      <c r="B335" s="588">
        <v>390</v>
      </c>
      <c r="C335" s="588">
        <v>398</v>
      </c>
      <c r="D335" s="588">
        <v>391</v>
      </c>
      <c r="E335" s="588">
        <v>391</v>
      </c>
      <c r="F335" s="588">
        <v>358</v>
      </c>
      <c r="G335" s="588">
        <v>344</v>
      </c>
      <c r="H335" s="588">
        <v>352</v>
      </c>
      <c r="I335" s="588">
        <v>352</v>
      </c>
      <c r="J335" s="588">
        <v>349</v>
      </c>
      <c r="K335" s="588">
        <v>335</v>
      </c>
      <c r="L335" s="588">
        <v>339</v>
      </c>
      <c r="M335" s="588">
        <v>332</v>
      </c>
      <c r="N335" s="589">
        <f t="shared" si="6"/>
        <v>360.91666666666669</v>
      </c>
    </row>
    <row r="336" spans="1:14" x14ac:dyDescent="0.2">
      <c r="A336" s="154" t="s">
        <v>603</v>
      </c>
      <c r="B336" s="588">
        <v>26563</v>
      </c>
      <c r="C336" s="588">
        <v>26928</v>
      </c>
      <c r="D336" s="588">
        <v>26928</v>
      </c>
      <c r="E336" s="588">
        <v>26710</v>
      </c>
      <c r="F336" s="588">
        <v>26988</v>
      </c>
      <c r="G336" s="588">
        <v>27269</v>
      </c>
      <c r="H336" s="588">
        <v>27240</v>
      </c>
      <c r="I336" s="588">
        <v>27284</v>
      </c>
      <c r="J336" s="588">
        <v>27432</v>
      </c>
      <c r="K336" s="588">
        <v>27607</v>
      </c>
      <c r="L336" s="588">
        <v>27467</v>
      </c>
      <c r="M336" s="588">
        <v>26834</v>
      </c>
      <c r="N336" s="589">
        <f t="shared" si="6"/>
        <v>27104.166666666668</v>
      </c>
    </row>
    <row r="337" spans="1:14" x14ac:dyDescent="0.2">
      <c r="A337" s="154" t="s">
        <v>604</v>
      </c>
      <c r="B337" s="588">
        <v>32743</v>
      </c>
      <c r="C337" s="588">
        <v>33196</v>
      </c>
      <c r="D337" s="588">
        <v>33180</v>
      </c>
      <c r="E337" s="588">
        <v>32929</v>
      </c>
      <c r="F337" s="588">
        <v>32690</v>
      </c>
      <c r="G337" s="588">
        <v>32347</v>
      </c>
      <c r="H337" s="588">
        <v>32046</v>
      </c>
      <c r="I337" s="588">
        <v>31819</v>
      </c>
      <c r="J337" s="588">
        <v>31475</v>
      </c>
      <c r="K337" s="588">
        <v>31127</v>
      </c>
      <c r="L337" s="588">
        <v>30562</v>
      </c>
      <c r="M337" s="588">
        <v>30373</v>
      </c>
      <c r="N337" s="589">
        <f t="shared" si="6"/>
        <v>32040.583333333332</v>
      </c>
    </row>
    <row r="338" spans="1:14" x14ac:dyDescent="0.2">
      <c r="A338" s="154" t="s">
        <v>605</v>
      </c>
      <c r="B338" s="588">
        <v>11451</v>
      </c>
      <c r="C338" s="588">
        <v>11663</v>
      </c>
      <c r="D338" s="588">
        <v>11661</v>
      </c>
      <c r="E338" s="588">
        <v>11471</v>
      </c>
      <c r="F338" s="588">
        <v>11500</v>
      </c>
      <c r="G338" s="588">
        <v>11527</v>
      </c>
      <c r="H338" s="588">
        <v>11607</v>
      </c>
      <c r="I338" s="588">
        <v>11533</v>
      </c>
      <c r="J338" s="588">
        <v>11563</v>
      </c>
      <c r="K338" s="588">
        <v>11560</v>
      </c>
      <c r="L338" s="588">
        <v>11469</v>
      </c>
      <c r="M338" s="588">
        <v>11384</v>
      </c>
      <c r="N338" s="589">
        <f t="shared" si="6"/>
        <v>11532.416666666666</v>
      </c>
    </row>
    <row r="339" spans="1:14" x14ac:dyDescent="0.2">
      <c r="A339" s="154" t="s">
        <v>606</v>
      </c>
      <c r="B339" s="588">
        <v>9935</v>
      </c>
      <c r="C339" s="588">
        <v>10092</v>
      </c>
      <c r="D339" s="588">
        <v>10046</v>
      </c>
      <c r="E339" s="588">
        <v>9930</v>
      </c>
      <c r="F339" s="588">
        <v>9959</v>
      </c>
      <c r="G339" s="588">
        <v>9962</v>
      </c>
      <c r="H339" s="588">
        <v>9923</v>
      </c>
      <c r="I339" s="588">
        <v>9841</v>
      </c>
      <c r="J339" s="588">
        <v>9929</v>
      </c>
      <c r="K339" s="588">
        <v>9867</v>
      </c>
      <c r="L339" s="588">
        <v>9769</v>
      </c>
      <c r="M339" s="588">
        <v>9690</v>
      </c>
      <c r="N339" s="589">
        <f t="shared" si="6"/>
        <v>9911.9166666666661</v>
      </c>
    </row>
    <row r="340" spans="1:14" x14ac:dyDescent="0.2">
      <c r="A340" s="154" t="s">
        <v>607</v>
      </c>
      <c r="B340" s="588">
        <v>13551</v>
      </c>
      <c r="C340" s="588">
        <v>13700</v>
      </c>
      <c r="D340" s="588">
        <v>13601</v>
      </c>
      <c r="E340" s="588">
        <v>13439</v>
      </c>
      <c r="F340" s="588">
        <v>13655</v>
      </c>
      <c r="G340" s="588">
        <v>13837</v>
      </c>
      <c r="H340" s="588">
        <v>13776</v>
      </c>
      <c r="I340" s="588">
        <v>13759</v>
      </c>
      <c r="J340" s="588">
        <v>13819</v>
      </c>
      <c r="K340" s="588">
        <v>13842</v>
      </c>
      <c r="L340" s="588">
        <v>13762</v>
      </c>
      <c r="M340" s="588">
        <v>13730</v>
      </c>
      <c r="N340" s="589">
        <f t="shared" si="6"/>
        <v>13705.916666666666</v>
      </c>
    </row>
    <row r="341" spans="1:14" x14ac:dyDescent="0.2">
      <c r="A341" s="154" t="s">
        <v>608</v>
      </c>
      <c r="B341" s="588">
        <v>22796</v>
      </c>
      <c r="C341" s="588">
        <v>23051</v>
      </c>
      <c r="D341" s="588">
        <v>23032</v>
      </c>
      <c r="E341" s="588">
        <v>22851</v>
      </c>
      <c r="F341" s="588">
        <v>23145</v>
      </c>
      <c r="G341" s="588">
        <v>23270</v>
      </c>
      <c r="H341" s="588">
        <v>23147</v>
      </c>
      <c r="I341" s="588">
        <v>23086</v>
      </c>
      <c r="J341" s="588">
        <v>22956</v>
      </c>
      <c r="K341" s="588">
        <v>22711</v>
      </c>
      <c r="L341" s="588">
        <v>22497</v>
      </c>
      <c r="M341" s="588">
        <v>22392</v>
      </c>
      <c r="N341" s="589">
        <f t="shared" si="6"/>
        <v>22911.166666666668</v>
      </c>
    </row>
    <row r="342" spans="1:14" x14ac:dyDescent="0.2">
      <c r="A342" s="154" t="s">
        <v>609</v>
      </c>
      <c r="B342" s="588">
        <v>1763</v>
      </c>
      <c r="C342" s="588">
        <v>1775</v>
      </c>
      <c r="D342" s="588">
        <v>1778</v>
      </c>
      <c r="E342" s="588">
        <v>1773</v>
      </c>
      <c r="F342" s="588">
        <v>1785</v>
      </c>
      <c r="G342" s="588">
        <v>1814</v>
      </c>
      <c r="H342" s="588">
        <v>1806</v>
      </c>
      <c r="I342" s="588">
        <v>1821</v>
      </c>
      <c r="J342" s="588">
        <v>1853</v>
      </c>
      <c r="K342" s="588">
        <v>1872</v>
      </c>
      <c r="L342" s="588">
        <v>1861</v>
      </c>
      <c r="M342" s="588">
        <v>1856</v>
      </c>
      <c r="N342" s="589">
        <f t="shared" si="6"/>
        <v>1813.0833333333333</v>
      </c>
    </row>
    <row r="343" spans="1:14" x14ac:dyDescent="0.2">
      <c r="A343" s="154" t="s">
        <v>610</v>
      </c>
      <c r="B343" s="588">
        <v>36176</v>
      </c>
      <c r="C343" s="588">
        <v>36778</v>
      </c>
      <c r="D343" s="588">
        <v>36789</v>
      </c>
      <c r="E343" s="588">
        <v>36742</v>
      </c>
      <c r="F343" s="588">
        <v>37457</v>
      </c>
      <c r="G343" s="588">
        <v>38055</v>
      </c>
      <c r="H343" s="588">
        <v>37804</v>
      </c>
      <c r="I343" s="588">
        <v>37855</v>
      </c>
      <c r="J343" s="588">
        <v>38052</v>
      </c>
      <c r="K343" s="588">
        <v>38204</v>
      </c>
      <c r="L343" s="588">
        <v>38019</v>
      </c>
      <c r="M343" s="588">
        <v>38142</v>
      </c>
      <c r="N343" s="589">
        <f t="shared" si="6"/>
        <v>37506.083333333336</v>
      </c>
    </row>
    <row r="344" spans="1:14" x14ac:dyDescent="0.2">
      <c r="A344" s="154" t="s">
        <v>611</v>
      </c>
      <c r="B344" s="588">
        <v>9622</v>
      </c>
      <c r="C344" s="588">
        <v>9678</v>
      </c>
      <c r="D344" s="588">
        <v>9716</v>
      </c>
      <c r="E344" s="588">
        <v>9658</v>
      </c>
      <c r="F344" s="588">
        <v>9820</v>
      </c>
      <c r="G344" s="588">
        <v>9934</v>
      </c>
      <c r="H344" s="588">
        <v>9902</v>
      </c>
      <c r="I344" s="588">
        <v>9908</v>
      </c>
      <c r="J344" s="588">
        <v>9939</v>
      </c>
      <c r="K344" s="588">
        <v>10010</v>
      </c>
      <c r="L344" s="588">
        <v>9990</v>
      </c>
      <c r="M344" s="588">
        <v>9894</v>
      </c>
      <c r="N344" s="589">
        <f t="shared" si="6"/>
        <v>9839.25</v>
      </c>
    </row>
    <row r="345" spans="1:14" x14ac:dyDescent="0.2">
      <c r="A345" s="154" t="s">
        <v>612</v>
      </c>
      <c r="B345" s="588">
        <v>4230</v>
      </c>
      <c r="C345" s="588">
        <v>4264</v>
      </c>
      <c r="D345" s="588">
        <v>4251</v>
      </c>
      <c r="E345" s="588">
        <v>4190</v>
      </c>
      <c r="F345" s="588">
        <v>4189</v>
      </c>
      <c r="G345" s="588">
        <v>4201</v>
      </c>
      <c r="H345" s="588">
        <v>4132</v>
      </c>
      <c r="I345" s="588">
        <v>4135</v>
      </c>
      <c r="J345" s="588">
        <v>4137</v>
      </c>
      <c r="K345" s="588">
        <v>4090</v>
      </c>
      <c r="L345" s="588">
        <v>4093</v>
      </c>
      <c r="M345" s="588">
        <v>4095</v>
      </c>
      <c r="N345" s="589">
        <f t="shared" si="6"/>
        <v>4167.25</v>
      </c>
    </row>
    <row r="346" spans="1:14" x14ac:dyDescent="0.2">
      <c r="A346" s="156" t="s">
        <v>613</v>
      </c>
      <c r="B346" s="588">
        <v>1453</v>
      </c>
      <c r="C346" s="588">
        <v>1482</v>
      </c>
      <c r="D346" s="588">
        <v>1528</v>
      </c>
      <c r="E346" s="588">
        <v>1525</v>
      </c>
      <c r="F346" s="588">
        <v>1507</v>
      </c>
      <c r="G346" s="588">
        <v>1502</v>
      </c>
      <c r="H346" s="588">
        <v>1522</v>
      </c>
      <c r="I346" s="588">
        <v>1529</v>
      </c>
      <c r="J346" s="588">
        <v>1544</v>
      </c>
      <c r="K346" s="588">
        <v>1551</v>
      </c>
      <c r="L346" s="588">
        <v>1538</v>
      </c>
      <c r="M346" s="588">
        <v>1517</v>
      </c>
      <c r="N346" s="589">
        <f t="shared" si="6"/>
        <v>1516.5</v>
      </c>
    </row>
    <row r="347" spans="1:14" x14ac:dyDescent="0.2">
      <c r="A347" s="156" t="s">
        <v>614</v>
      </c>
      <c r="B347" s="588">
        <v>15047</v>
      </c>
      <c r="C347" s="588">
        <v>15254</v>
      </c>
      <c r="D347" s="588">
        <v>15255</v>
      </c>
      <c r="E347" s="588">
        <v>15161</v>
      </c>
      <c r="F347" s="588">
        <v>15358</v>
      </c>
      <c r="G347" s="588">
        <v>15383</v>
      </c>
      <c r="H347" s="588">
        <v>15287</v>
      </c>
      <c r="I347" s="588">
        <v>15227</v>
      </c>
      <c r="J347" s="588">
        <v>15167</v>
      </c>
      <c r="K347" s="588">
        <v>15220</v>
      </c>
      <c r="L347" s="588">
        <v>15057</v>
      </c>
      <c r="M347" s="588">
        <v>15066</v>
      </c>
      <c r="N347" s="589">
        <f t="shared" si="6"/>
        <v>15206.833333333334</v>
      </c>
    </row>
    <row r="348" spans="1:14" x14ac:dyDescent="0.2">
      <c r="A348" s="156" t="s">
        <v>615</v>
      </c>
      <c r="B348" s="588">
        <v>9872</v>
      </c>
      <c r="C348" s="588">
        <v>9943</v>
      </c>
      <c r="D348" s="588">
        <v>10007</v>
      </c>
      <c r="E348" s="588">
        <v>9922</v>
      </c>
      <c r="F348" s="588">
        <v>9929</v>
      </c>
      <c r="G348" s="588">
        <v>9950</v>
      </c>
      <c r="H348" s="588">
        <v>9867</v>
      </c>
      <c r="I348" s="588">
        <v>9804</v>
      </c>
      <c r="J348" s="588">
        <v>9820</v>
      </c>
      <c r="K348" s="588">
        <v>9799</v>
      </c>
      <c r="L348" s="588">
        <v>9756</v>
      </c>
      <c r="M348" s="588">
        <v>9749</v>
      </c>
      <c r="N348" s="589">
        <f t="shared" si="6"/>
        <v>9868.1666666666661</v>
      </c>
    </row>
    <row r="349" spans="1:14" x14ac:dyDescent="0.2">
      <c r="A349" s="156" t="s">
        <v>616</v>
      </c>
      <c r="B349" s="588">
        <v>5557</v>
      </c>
      <c r="C349" s="588">
        <v>5675</v>
      </c>
      <c r="D349" s="588">
        <v>5687</v>
      </c>
      <c r="E349" s="588">
        <v>5769</v>
      </c>
      <c r="F349" s="588">
        <v>5857</v>
      </c>
      <c r="G349" s="588">
        <v>5733</v>
      </c>
      <c r="H349" s="588">
        <v>5672</v>
      </c>
      <c r="I349" s="588">
        <v>5917</v>
      </c>
      <c r="J349" s="588">
        <v>6008</v>
      </c>
      <c r="K349" s="588">
        <v>6067</v>
      </c>
      <c r="L349" s="588">
        <v>6114</v>
      </c>
      <c r="M349" s="588">
        <v>6174</v>
      </c>
      <c r="N349" s="589">
        <f t="shared" si="6"/>
        <v>5852.5</v>
      </c>
    </row>
    <row r="350" spans="1:14" x14ac:dyDescent="0.2">
      <c r="A350" s="156" t="s">
        <v>617</v>
      </c>
      <c r="B350" s="588">
        <v>2568</v>
      </c>
      <c r="C350" s="588">
        <v>2604</v>
      </c>
      <c r="D350" s="588">
        <v>2626</v>
      </c>
      <c r="E350" s="588">
        <v>2613</v>
      </c>
      <c r="F350" s="588">
        <v>2665</v>
      </c>
      <c r="G350" s="588">
        <v>2668</v>
      </c>
      <c r="H350" s="588">
        <v>2667</v>
      </c>
      <c r="I350" s="588">
        <v>2687</v>
      </c>
      <c r="J350" s="588">
        <v>2692</v>
      </c>
      <c r="K350" s="588">
        <v>2688</v>
      </c>
      <c r="L350" s="588">
        <v>2663</v>
      </c>
      <c r="M350" s="588">
        <v>2664</v>
      </c>
      <c r="N350" s="589">
        <f t="shared" si="6"/>
        <v>2650.4166666666665</v>
      </c>
    </row>
    <row r="351" spans="1:14" ht="13.5" thickBot="1" x14ac:dyDescent="0.25">
      <c r="A351" s="158" t="s">
        <v>618</v>
      </c>
      <c r="B351" s="588">
        <v>71</v>
      </c>
      <c r="C351" s="588">
        <v>70</v>
      </c>
      <c r="D351" s="588">
        <v>73</v>
      </c>
      <c r="E351" s="588">
        <v>69</v>
      </c>
      <c r="F351" s="588">
        <v>73</v>
      </c>
      <c r="G351" s="588">
        <v>77</v>
      </c>
      <c r="H351" s="588">
        <v>79</v>
      </c>
      <c r="I351" s="588">
        <v>82</v>
      </c>
      <c r="J351" s="588">
        <v>79</v>
      </c>
      <c r="K351" s="588">
        <v>69</v>
      </c>
      <c r="L351" s="588">
        <v>69</v>
      </c>
      <c r="M351" s="588">
        <v>72</v>
      </c>
      <c r="N351" s="589">
        <f t="shared" si="6"/>
        <v>73.583333333333329</v>
      </c>
    </row>
    <row r="352" spans="1:14" ht="13.5" thickTop="1" x14ac:dyDescent="0.2">
      <c r="A352" s="159"/>
    </row>
    <row r="353" spans="1:1" x14ac:dyDescent="0.2">
      <c r="A353" s="159"/>
    </row>
    <row r="354" spans="1:1" x14ac:dyDescent="0.2">
      <c r="A354" s="159"/>
    </row>
    <row r="355" spans="1:1" x14ac:dyDescent="0.2">
      <c r="A355" s="159"/>
    </row>
    <row r="356" spans="1:1" x14ac:dyDescent="0.2">
      <c r="A356" s="159"/>
    </row>
    <row r="357" spans="1:1" x14ac:dyDescent="0.2">
      <c r="A357" s="159"/>
    </row>
    <row r="358" spans="1:1" x14ac:dyDescent="0.2">
      <c r="A358" s="159"/>
    </row>
    <row r="359" spans="1:1" x14ac:dyDescent="0.2">
      <c r="A359" s="159"/>
    </row>
    <row r="360" spans="1:1" x14ac:dyDescent="0.2">
      <c r="A360" s="159"/>
    </row>
    <row r="361" spans="1:1" x14ac:dyDescent="0.2">
      <c r="A361" s="159"/>
    </row>
    <row r="362" spans="1:1" x14ac:dyDescent="0.2">
      <c r="A362" s="159"/>
    </row>
    <row r="363" spans="1:1" x14ac:dyDescent="0.2">
      <c r="A363" s="159"/>
    </row>
    <row r="364" spans="1:1" x14ac:dyDescent="0.2">
      <c r="A364" s="159"/>
    </row>
    <row r="365" spans="1:1" x14ac:dyDescent="0.2">
      <c r="A365" s="159"/>
    </row>
    <row r="366" spans="1:1" x14ac:dyDescent="0.2">
      <c r="A366" s="159"/>
    </row>
    <row r="367" spans="1:1" x14ac:dyDescent="0.2">
      <c r="A367" s="159"/>
    </row>
    <row r="368" spans="1:1" x14ac:dyDescent="0.2">
      <c r="A368" s="159"/>
    </row>
    <row r="369" spans="1:1" x14ac:dyDescent="0.2">
      <c r="A369" s="159"/>
    </row>
    <row r="370" spans="1:1" x14ac:dyDescent="0.2">
      <c r="A370" s="159"/>
    </row>
    <row r="371" spans="1:1" x14ac:dyDescent="0.2">
      <c r="A371" s="159"/>
    </row>
    <row r="372" spans="1:1" x14ac:dyDescent="0.2">
      <c r="A372" s="159"/>
    </row>
    <row r="373" spans="1:1" x14ac:dyDescent="0.2">
      <c r="A373" s="159"/>
    </row>
    <row r="374" spans="1:1" x14ac:dyDescent="0.2">
      <c r="A374" s="159"/>
    </row>
    <row r="375" spans="1:1" x14ac:dyDescent="0.2">
      <c r="A375" s="159"/>
    </row>
    <row r="376" spans="1:1" x14ac:dyDescent="0.2">
      <c r="A376" s="159"/>
    </row>
    <row r="377" spans="1:1" x14ac:dyDescent="0.2">
      <c r="A377" s="159"/>
    </row>
  </sheetData>
  <mergeCells count="2">
    <mergeCell ref="A2:N2"/>
    <mergeCell ref="A3:N3"/>
  </mergeCells>
  <hyperlinks>
    <hyperlink ref="A1" location="INDICE!C3" display="Volver al Indice"/>
  </hyperlinks>
  <pageMargins left="0.7" right="0.7" top="0.75" bottom="0.75" header="0.3" footer="0.3"/>
  <pageSetup paperSize="1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="90" zoomScaleNormal="90" workbookViewId="0"/>
  </sheetViews>
  <sheetFormatPr baseColWidth="10" defaultRowHeight="12.75" x14ac:dyDescent="0.2"/>
  <cols>
    <col min="1" max="1" width="19.42578125" style="102" bestFit="1" customWidth="1"/>
    <col min="2" max="4" width="9.85546875" style="102" bestFit="1" customWidth="1"/>
    <col min="5" max="6" width="9.7109375" style="102" customWidth="1"/>
    <col min="7" max="7" width="10" style="102" customWidth="1"/>
    <col min="8" max="8" width="10.85546875" style="102" customWidth="1"/>
    <col min="9" max="9" width="9.5703125" style="102" customWidth="1"/>
    <col min="10" max="10" width="11.5703125" style="102" bestFit="1" customWidth="1"/>
    <col min="11" max="11" width="10" style="102" customWidth="1"/>
    <col min="12" max="12" width="10.85546875" style="102" bestFit="1" customWidth="1"/>
    <col min="13" max="13" width="10.28515625" style="102" bestFit="1" customWidth="1"/>
    <col min="14" max="14" width="11" style="102" bestFit="1" customWidth="1"/>
    <col min="15" max="16384" width="11.42578125" style="102"/>
  </cols>
  <sheetData>
    <row r="1" spans="1:14" x14ac:dyDescent="0.2">
      <c r="A1" s="103" t="s">
        <v>9</v>
      </c>
      <c r="B1" s="103"/>
      <c r="C1" s="103"/>
      <c r="D1" s="103"/>
      <c r="E1" s="103"/>
      <c r="F1" s="103"/>
      <c r="G1" s="103"/>
    </row>
    <row r="2" spans="1:14" ht="15" x14ac:dyDescent="0.2">
      <c r="A2" s="697" t="s">
        <v>195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</row>
    <row r="3" spans="1:14" x14ac:dyDescent="0.2">
      <c r="A3" s="698" t="s">
        <v>268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</row>
    <row r="4" spans="1:14" ht="15" x14ac:dyDescent="0.2">
      <c r="A4" s="543" t="s">
        <v>93</v>
      </c>
      <c r="B4" s="543" t="s">
        <v>213</v>
      </c>
      <c r="C4" s="543" t="s">
        <v>214</v>
      </c>
      <c r="D4" s="543" t="s">
        <v>215</v>
      </c>
      <c r="E4" s="543" t="s">
        <v>216</v>
      </c>
      <c r="F4" s="543" t="s">
        <v>217</v>
      </c>
      <c r="G4" s="543" t="s">
        <v>218</v>
      </c>
      <c r="H4" s="543" t="s">
        <v>219</v>
      </c>
      <c r="I4" s="543" t="s">
        <v>220</v>
      </c>
      <c r="J4" s="543" t="s">
        <v>221</v>
      </c>
      <c r="K4" s="543" t="s">
        <v>222</v>
      </c>
      <c r="L4" s="543" t="s">
        <v>223</v>
      </c>
      <c r="M4" s="543" t="s">
        <v>224</v>
      </c>
      <c r="N4" s="545" t="s">
        <v>13</v>
      </c>
    </row>
    <row r="5" spans="1:14" x14ac:dyDescent="0.2">
      <c r="A5" s="573" t="s">
        <v>132</v>
      </c>
      <c r="B5" s="578">
        <v>304</v>
      </c>
      <c r="C5" s="578">
        <v>305</v>
      </c>
      <c r="D5" s="578">
        <v>307</v>
      </c>
      <c r="E5" s="578">
        <v>303</v>
      </c>
      <c r="F5" s="578">
        <v>304</v>
      </c>
      <c r="G5" s="578">
        <v>305</v>
      </c>
      <c r="H5" s="578">
        <v>303</v>
      </c>
      <c r="I5" s="579">
        <v>299</v>
      </c>
      <c r="J5" s="579">
        <v>298</v>
      </c>
      <c r="K5" s="579">
        <v>299</v>
      </c>
      <c r="L5" s="579">
        <v>295</v>
      </c>
      <c r="M5" s="579">
        <v>294</v>
      </c>
      <c r="N5" s="580">
        <f t="shared" ref="N5:N19" si="0">AVERAGE(B5:M5)</f>
        <v>301.33333333333331</v>
      </c>
    </row>
    <row r="6" spans="1:14" x14ac:dyDescent="0.2">
      <c r="A6" s="573" t="s">
        <v>159</v>
      </c>
      <c r="B6" s="578">
        <v>367</v>
      </c>
      <c r="C6" s="578">
        <v>366</v>
      </c>
      <c r="D6" s="578">
        <v>367</v>
      </c>
      <c r="E6" s="578">
        <v>366</v>
      </c>
      <c r="F6" s="578">
        <v>363</v>
      </c>
      <c r="G6" s="578">
        <v>360</v>
      </c>
      <c r="H6" s="578">
        <v>363</v>
      </c>
      <c r="I6" s="579">
        <v>365</v>
      </c>
      <c r="J6" s="579">
        <v>365</v>
      </c>
      <c r="K6" s="579">
        <v>369</v>
      </c>
      <c r="L6" s="579">
        <v>366</v>
      </c>
      <c r="M6" s="579">
        <v>366</v>
      </c>
      <c r="N6" s="580">
        <f>AVERAGE(B6:M6)</f>
        <v>365.25</v>
      </c>
    </row>
    <row r="7" spans="1:14" x14ac:dyDescent="0.2">
      <c r="A7" s="573" t="s">
        <v>160</v>
      </c>
      <c r="B7" s="578">
        <v>337</v>
      </c>
      <c r="C7" s="578">
        <v>336</v>
      </c>
      <c r="D7" s="578">
        <v>335</v>
      </c>
      <c r="E7" s="578">
        <v>334</v>
      </c>
      <c r="F7" s="578">
        <v>335</v>
      </c>
      <c r="G7" s="578">
        <v>332</v>
      </c>
      <c r="H7" s="578">
        <v>330</v>
      </c>
      <c r="I7" s="579">
        <v>330</v>
      </c>
      <c r="J7" s="579">
        <v>332</v>
      </c>
      <c r="K7" s="579">
        <v>331</v>
      </c>
      <c r="L7" s="579">
        <v>325</v>
      </c>
      <c r="M7" s="579">
        <v>324</v>
      </c>
      <c r="N7" s="580">
        <f t="shared" si="0"/>
        <v>331.75</v>
      </c>
    </row>
    <row r="8" spans="1:14" x14ac:dyDescent="0.2">
      <c r="A8" s="573" t="s">
        <v>161</v>
      </c>
      <c r="B8" s="578">
        <v>173</v>
      </c>
      <c r="C8" s="578">
        <v>170</v>
      </c>
      <c r="D8" s="578">
        <v>171</v>
      </c>
      <c r="E8" s="578">
        <v>170</v>
      </c>
      <c r="F8" s="578">
        <v>172</v>
      </c>
      <c r="G8" s="578">
        <v>175</v>
      </c>
      <c r="H8" s="578">
        <v>179</v>
      </c>
      <c r="I8" s="579">
        <v>178</v>
      </c>
      <c r="J8" s="579">
        <v>187</v>
      </c>
      <c r="K8" s="579">
        <v>187</v>
      </c>
      <c r="L8" s="579">
        <v>183</v>
      </c>
      <c r="M8" s="579">
        <v>188</v>
      </c>
      <c r="N8" s="580">
        <f t="shared" si="0"/>
        <v>177.75</v>
      </c>
    </row>
    <row r="9" spans="1:14" x14ac:dyDescent="0.2">
      <c r="A9" s="573" t="s">
        <v>162</v>
      </c>
      <c r="B9" s="578">
        <v>683</v>
      </c>
      <c r="C9" s="578">
        <v>684</v>
      </c>
      <c r="D9" s="578">
        <v>688</v>
      </c>
      <c r="E9" s="578">
        <v>687</v>
      </c>
      <c r="F9" s="578">
        <v>684</v>
      </c>
      <c r="G9" s="578">
        <v>681</v>
      </c>
      <c r="H9" s="578">
        <v>678</v>
      </c>
      <c r="I9" s="579">
        <v>675</v>
      </c>
      <c r="J9" s="579">
        <v>668</v>
      </c>
      <c r="K9" s="579">
        <v>664</v>
      </c>
      <c r="L9" s="579">
        <v>660</v>
      </c>
      <c r="M9" s="579">
        <v>660</v>
      </c>
      <c r="N9" s="580">
        <f t="shared" si="0"/>
        <v>676</v>
      </c>
    </row>
    <row r="10" spans="1:14" x14ac:dyDescent="0.2">
      <c r="A10" s="573" t="s">
        <v>196</v>
      </c>
      <c r="B10" s="578">
        <v>2390</v>
      </c>
      <c r="C10" s="578">
        <v>2377</v>
      </c>
      <c r="D10" s="578">
        <v>2370</v>
      </c>
      <c r="E10" s="578">
        <v>2373</v>
      </c>
      <c r="F10" s="578">
        <v>2373</v>
      </c>
      <c r="G10" s="578">
        <v>2369</v>
      </c>
      <c r="H10" s="578">
        <v>2365</v>
      </c>
      <c r="I10" s="579">
        <v>2360</v>
      </c>
      <c r="J10" s="579">
        <v>2353</v>
      </c>
      <c r="K10" s="579">
        <v>2361</v>
      </c>
      <c r="L10" s="579">
        <v>2352</v>
      </c>
      <c r="M10" s="579">
        <v>2361</v>
      </c>
      <c r="N10" s="580">
        <f t="shared" si="0"/>
        <v>2367</v>
      </c>
    </row>
    <row r="11" spans="1:14" x14ac:dyDescent="0.2">
      <c r="A11" s="573" t="s">
        <v>163</v>
      </c>
      <c r="B11" s="578">
        <v>824</v>
      </c>
      <c r="C11" s="578">
        <v>823</v>
      </c>
      <c r="D11" s="578">
        <v>829</v>
      </c>
      <c r="E11" s="578">
        <v>822</v>
      </c>
      <c r="F11" s="578">
        <v>828</v>
      </c>
      <c r="G11" s="578">
        <v>829</v>
      </c>
      <c r="H11" s="578">
        <v>824</v>
      </c>
      <c r="I11" s="579">
        <v>819</v>
      </c>
      <c r="J11" s="579">
        <v>823</v>
      </c>
      <c r="K11" s="579">
        <v>823</v>
      </c>
      <c r="L11" s="579">
        <v>828</v>
      </c>
      <c r="M11" s="579">
        <v>830</v>
      </c>
      <c r="N11" s="580">
        <f t="shared" si="0"/>
        <v>825.16666666666663</v>
      </c>
    </row>
    <row r="12" spans="1:14" x14ac:dyDescent="0.2">
      <c r="A12" s="573" t="s">
        <v>164</v>
      </c>
      <c r="B12" s="578">
        <v>965</v>
      </c>
      <c r="C12" s="578">
        <v>967</v>
      </c>
      <c r="D12" s="578">
        <v>963</v>
      </c>
      <c r="E12" s="578">
        <v>964</v>
      </c>
      <c r="F12" s="578">
        <v>966</v>
      </c>
      <c r="G12" s="578">
        <v>975</v>
      </c>
      <c r="H12" s="578">
        <v>985</v>
      </c>
      <c r="I12" s="579">
        <v>980</v>
      </c>
      <c r="J12" s="579">
        <v>985</v>
      </c>
      <c r="K12" s="579">
        <v>996</v>
      </c>
      <c r="L12" s="579">
        <v>978</v>
      </c>
      <c r="M12" s="579">
        <v>992</v>
      </c>
      <c r="N12" s="580">
        <f t="shared" si="0"/>
        <v>976.33333333333337</v>
      </c>
    </row>
    <row r="13" spans="1:14" x14ac:dyDescent="0.2">
      <c r="A13" s="573" t="s">
        <v>197</v>
      </c>
      <c r="B13" s="578">
        <v>5878</v>
      </c>
      <c r="C13" s="578">
        <v>5889</v>
      </c>
      <c r="D13" s="578">
        <v>5900</v>
      </c>
      <c r="E13" s="578">
        <v>5912</v>
      </c>
      <c r="F13" s="578">
        <v>5880</v>
      </c>
      <c r="G13" s="578">
        <v>5867</v>
      </c>
      <c r="H13" s="578">
        <v>5844</v>
      </c>
      <c r="I13" s="579">
        <v>5810</v>
      </c>
      <c r="J13" s="579">
        <v>5819</v>
      </c>
      <c r="K13" s="579">
        <v>5812</v>
      </c>
      <c r="L13" s="579">
        <v>5728</v>
      </c>
      <c r="M13" s="579">
        <v>5750</v>
      </c>
      <c r="N13" s="580">
        <f t="shared" si="0"/>
        <v>5840.75</v>
      </c>
    </row>
    <row r="14" spans="1:14" x14ac:dyDescent="0.2">
      <c r="A14" s="573" t="s">
        <v>165</v>
      </c>
      <c r="B14" s="578">
        <v>1792</v>
      </c>
      <c r="C14" s="578">
        <v>1789</v>
      </c>
      <c r="D14" s="578">
        <v>1792</v>
      </c>
      <c r="E14" s="578">
        <v>1777</v>
      </c>
      <c r="F14" s="578">
        <v>1781</v>
      </c>
      <c r="G14" s="578">
        <v>1768</v>
      </c>
      <c r="H14" s="578">
        <v>1764</v>
      </c>
      <c r="I14" s="579">
        <v>1760</v>
      </c>
      <c r="J14" s="579">
        <v>1740</v>
      </c>
      <c r="K14" s="579">
        <v>1724</v>
      </c>
      <c r="L14" s="579">
        <v>1699</v>
      </c>
      <c r="M14" s="579">
        <v>1702</v>
      </c>
      <c r="N14" s="580">
        <f t="shared" si="0"/>
        <v>1757.3333333333333</v>
      </c>
    </row>
    <row r="15" spans="1:14" x14ac:dyDescent="0.2">
      <c r="A15" s="573" t="s">
        <v>166</v>
      </c>
      <c r="B15" s="578">
        <v>589</v>
      </c>
      <c r="C15" s="578">
        <v>602</v>
      </c>
      <c r="D15" s="578">
        <v>601</v>
      </c>
      <c r="E15" s="578">
        <v>598</v>
      </c>
      <c r="F15" s="578">
        <v>599</v>
      </c>
      <c r="G15" s="578">
        <v>597</v>
      </c>
      <c r="H15" s="578">
        <v>594</v>
      </c>
      <c r="I15" s="579">
        <v>598</v>
      </c>
      <c r="J15" s="579">
        <v>601</v>
      </c>
      <c r="K15" s="579">
        <v>611</v>
      </c>
      <c r="L15" s="579">
        <v>608</v>
      </c>
      <c r="M15" s="579">
        <v>608</v>
      </c>
      <c r="N15" s="580">
        <f t="shared" si="0"/>
        <v>600.5</v>
      </c>
    </row>
    <row r="16" spans="1:14" x14ac:dyDescent="0.2">
      <c r="A16" s="573" t="s">
        <v>167</v>
      </c>
      <c r="B16" s="578">
        <v>3313</v>
      </c>
      <c r="C16" s="578">
        <v>3328</v>
      </c>
      <c r="D16" s="578">
        <v>3320</v>
      </c>
      <c r="E16" s="578">
        <v>3314</v>
      </c>
      <c r="F16" s="578">
        <v>3314</v>
      </c>
      <c r="G16" s="578">
        <v>3291</v>
      </c>
      <c r="H16" s="578">
        <v>3269</v>
      </c>
      <c r="I16" s="579">
        <v>3281</v>
      </c>
      <c r="J16" s="579">
        <v>3302</v>
      </c>
      <c r="K16" s="579">
        <v>3295</v>
      </c>
      <c r="L16" s="579">
        <v>3270</v>
      </c>
      <c r="M16" s="579">
        <v>3283</v>
      </c>
      <c r="N16" s="580">
        <f t="shared" si="0"/>
        <v>3298.3333333333335</v>
      </c>
    </row>
    <row r="17" spans="1:15" x14ac:dyDescent="0.2">
      <c r="A17" s="573" t="s">
        <v>168</v>
      </c>
      <c r="B17" s="578">
        <v>126</v>
      </c>
      <c r="C17" s="578">
        <v>129</v>
      </c>
      <c r="D17" s="578">
        <v>128</v>
      </c>
      <c r="E17" s="578">
        <v>127</v>
      </c>
      <c r="F17" s="578">
        <v>126</v>
      </c>
      <c r="G17" s="578">
        <v>124</v>
      </c>
      <c r="H17" s="578">
        <v>125</v>
      </c>
      <c r="I17" s="579">
        <v>122</v>
      </c>
      <c r="J17" s="579">
        <v>125</v>
      </c>
      <c r="K17" s="579">
        <v>124</v>
      </c>
      <c r="L17" s="579">
        <v>122</v>
      </c>
      <c r="M17" s="579">
        <v>122</v>
      </c>
      <c r="N17" s="580">
        <f t="shared" si="0"/>
        <v>125</v>
      </c>
    </row>
    <row r="18" spans="1:15" x14ac:dyDescent="0.2">
      <c r="A18" s="573" t="s">
        <v>169</v>
      </c>
      <c r="B18" s="578">
        <v>109</v>
      </c>
      <c r="C18" s="578">
        <v>109</v>
      </c>
      <c r="D18" s="578">
        <v>110</v>
      </c>
      <c r="E18" s="578">
        <v>114</v>
      </c>
      <c r="F18" s="578">
        <v>115</v>
      </c>
      <c r="G18" s="578">
        <v>121</v>
      </c>
      <c r="H18" s="578">
        <v>122</v>
      </c>
      <c r="I18" s="579">
        <v>121</v>
      </c>
      <c r="J18" s="579">
        <v>122</v>
      </c>
      <c r="K18" s="579">
        <v>121</v>
      </c>
      <c r="L18" s="579">
        <v>121</v>
      </c>
      <c r="M18" s="579">
        <v>121</v>
      </c>
      <c r="N18" s="580">
        <f t="shared" si="0"/>
        <v>117.16666666666667</v>
      </c>
    </row>
    <row r="19" spans="1:15" x14ac:dyDescent="0.2">
      <c r="A19" s="573" t="s">
        <v>170</v>
      </c>
      <c r="B19" s="578">
        <v>6726</v>
      </c>
      <c r="C19" s="578">
        <v>6698</v>
      </c>
      <c r="D19" s="578">
        <v>6709</v>
      </c>
      <c r="E19" s="578">
        <v>6707</v>
      </c>
      <c r="F19" s="578">
        <v>6702</v>
      </c>
      <c r="G19" s="578">
        <v>6684</v>
      </c>
      <c r="H19" s="578">
        <v>6673</v>
      </c>
      <c r="I19" s="579">
        <v>6652</v>
      </c>
      <c r="J19" s="579">
        <v>6679</v>
      </c>
      <c r="K19" s="579">
        <v>6669</v>
      </c>
      <c r="L19" s="579">
        <v>6638</v>
      </c>
      <c r="M19" s="579">
        <v>6657</v>
      </c>
      <c r="N19" s="580">
        <f t="shared" si="0"/>
        <v>6682.833333333333</v>
      </c>
    </row>
    <row r="20" spans="1:15" ht="15" x14ac:dyDescent="0.2">
      <c r="A20" s="543" t="s">
        <v>80</v>
      </c>
      <c r="B20" s="582">
        <f t="shared" ref="B20:N20" si="1">SUM(B5:B19)</f>
        <v>24576</v>
      </c>
      <c r="C20" s="582">
        <f t="shared" si="1"/>
        <v>24572</v>
      </c>
      <c r="D20" s="582">
        <f t="shared" si="1"/>
        <v>24590</v>
      </c>
      <c r="E20" s="582">
        <f t="shared" si="1"/>
        <v>24568</v>
      </c>
      <c r="F20" s="582">
        <f t="shared" si="1"/>
        <v>24542</v>
      </c>
      <c r="G20" s="582">
        <f t="shared" si="1"/>
        <v>24478</v>
      </c>
      <c r="H20" s="582">
        <f t="shared" si="1"/>
        <v>24418</v>
      </c>
      <c r="I20" s="583">
        <f t="shared" si="1"/>
        <v>24350</v>
      </c>
      <c r="J20" s="583">
        <f t="shared" si="1"/>
        <v>24399</v>
      </c>
      <c r="K20" s="583">
        <f t="shared" si="1"/>
        <v>24386</v>
      </c>
      <c r="L20" s="583">
        <f t="shared" si="1"/>
        <v>24173</v>
      </c>
      <c r="M20" s="583">
        <f t="shared" si="1"/>
        <v>24258</v>
      </c>
      <c r="N20" s="581">
        <f t="shared" si="1"/>
        <v>24442.5</v>
      </c>
      <c r="O20" s="152"/>
    </row>
    <row r="22" spans="1:15" x14ac:dyDescent="0.2">
      <c r="A22" s="697" t="s">
        <v>176</v>
      </c>
      <c r="B22" s="650"/>
      <c r="C22" s="650"/>
      <c r="D22" s="650"/>
      <c r="E22" s="650"/>
      <c r="F22" s="650"/>
      <c r="G22" s="650"/>
      <c r="H22" s="650"/>
      <c r="I22" s="650"/>
      <c r="J22" s="650"/>
      <c r="K22" s="650"/>
      <c r="L22" s="650"/>
      <c r="M22" s="650"/>
      <c r="N22" s="650"/>
    </row>
    <row r="23" spans="1:15" x14ac:dyDescent="0.2">
      <c r="A23" s="700" t="s">
        <v>177</v>
      </c>
      <c r="B23" s="701"/>
      <c r="C23" s="701"/>
      <c r="D23" s="701"/>
      <c r="E23" s="701"/>
      <c r="F23" s="701"/>
      <c r="G23" s="701"/>
      <c r="H23" s="701"/>
      <c r="I23" s="701"/>
      <c r="J23" s="701"/>
      <c r="K23" s="701"/>
      <c r="L23" s="701"/>
      <c r="M23" s="701"/>
      <c r="N23" s="701"/>
    </row>
    <row r="24" spans="1:15" ht="17.25" customHeight="1" x14ac:dyDescent="0.2">
      <c r="A24" s="543" t="s">
        <v>93</v>
      </c>
      <c r="B24" s="543" t="s">
        <v>213</v>
      </c>
      <c r="C24" s="543" t="s">
        <v>214</v>
      </c>
      <c r="D24" s="543" t="s">
        <v>215</v>
      </c>
      <c r="E24" s="543" t="s">
        <v>216</v>
      </c>
      <c r="F24" s="543" t="s">
        <v>217</v>
      </c>
      <c r="G24" s="543" t="s">
        <v>218</v>
      </c>
      <c r="H24" s="543" t="s">
        <v>219</v>
      </c>
      <c r="I24" s="543" t="s">
        <v>220</v>
      </c>
      <c r="J24" s="543" t="s">
        <v>221</v>
      </c>
      <c r="K24" s="543" t="s">
        <v>222</v>
      </c>
      <c r="L24" s="543" t="s">
        <v>223</v>
      </c>
      <c r="M24" s="543" t="s">
        <v>224</v>
      </c>
      <c r="N24" s="545" t="s">
        <v>13</v>
      </c>
    </row>
    <row r="25" spans="1:15" x14ac:dyDescent="0.2">
      <c r="A25" s="573" t="s">
        <v>132</v>
      </c>
      <c r="B25" s="578">
        <v>17426.215</v>
      </c>
      <c r="C25" s="578">
        <v>17451.082999999999</v>
      </c>
      <c r="D25" s="578">
        <v>17479.775000000001</v>
      </c>
      <c r="E25" s="578">
        <v>17286.576000000001</v>
      </c>
      <c r="F25" s="578">
        <v>17382.219000000001</v>
      </c>
      <c r="G25" s="578">
        <v>17435.779000000002</v>
      </c>
      <c r="H25" s="578">
        <v>17257.883000000002</v>
      </c>
      <c r="I25" s="579">
        <v>17083.812000000002</v>
      </c>
      <c r="J25" s="579">
        <v>17045.555</v>
      </c>
      <c r="K25" s="579">
        <v>17058.945</v>
      </c>
      <c r="L25" s="579">
        <v>16928.870000000003</v>
      </c>
      <c r="M25" s="579">
        <v>16789.230000000003</v>
      </c>
      <c r="N25" s="580">
        <f>SUM(B25:M25)</f>
        <v>206625.94200000001</v>
      </c>
      <c r="O25" s="135"/>
    </row>
    <row r="26" spans="1:15" x14ac:dyDescent="0.2">
      <c r="A26" s="573" t="s">
        <v>159</v>
      </c>
      <c r="B26" s="578">
        <v>21030.056</v>
      </c>
      <c r="C26" s="578">
        <v>20963.105</v>
      </c>
      <c r="D26" s="578">
        <v>21049.185000000001</v>
      </c>
      <c r="E26" s="578">
        <v>20833.031000000003</v>
      </c>
      <c r="F26" s="578">
        <v>20746.952000000001</v>
      </c>
      <c r="G26" s="578">
        <v>20603.487000000001</v>
      </c>
      <c r="H26" s="578">
        <v>20756.516000000003</v>
      </c>
      <c r="I26" s="579">
        <v>20834.944000000003</v>
      </c>
      <c r="J26" s="579">
        <v>20945.890000000003</v>
      </c>
      <c r="K26" s="579">
        <v>21121.874000000003</v>
      </c>
      <c r="L26" s="579">
        <v>21003.276000000002</v>
      </c>
      <c r="M26" s="579">
        <v>20961.193000000003</v>
      </c>
      <c r="N26" s="580">
        <f t="shared" ref="N26:N39" si="2">SUM(B26:M26)</f>
        <v>250849.50900000005</v>
      </c>
      <c r="O26" s="135"/>
    </row>
    <row r="27" spans="1:15" x14ac:dyDescent="0.2">
      <c r="A27" s="573" t="s">
        <v>160</v>
      </c>
      <c r="B27" s="578">
        <v>19291.260000000002</v>
      </c>
      <c r="C27" s="578">
        <v>19281.696</v>
      </c>
      <c r="D27" s="578">
        <v>19209.006999999998</v>
      </c>
      <c r="E27" s="578">
        <v>19084.669999999998</v>
      </c>
      <c r="F27" s="578">
        <v>19109.537</v>
      </c>
      <c r="G27" s="578">
        <v>18895.296000000002</v>
      </c>
      <c r="H27" s="578">
        <v>18868.517</v>
      </c>
      <c r="I27" s="579">
        <v>18937.38</v>
      </c>
      <c r="J27" s="579">
        <v>18975.636999999999</v>
      </c>
      <c r="K27" s="579">
        <v>18967.986000000001</v>
      </c>
      <c r="L27" s="579">
        <v>18650.45</v>
      </c>
      <c r="M27" s="579">
        <v>18501.244999999999</v>
      </c>
      <c r="N27" s="580">
        <f t="shared" si="2"/>
        <v>227772.68100000001</v>
      </c>
      <c r="O27" s="135"/>
    </row>
    <row r="28" spans="1:15" x14ac:dyDescent="0.2">
      <c r="A28" s="573" t="s">
        <v>161</v>
      </c>
      <c r="B28" s="578">
        <v>9826.3960000000006</v>
      </c>
      <c r="C28" s="578">
        <v>9755.619999999999</v>
      </c>
      <c r="D28" s="578">
        <v>9778.5740000000005</v>
      </c>
      <c r="E28" s="578">
        <v>9755.6200000000008</v>
      </c>
      <c r="F28" s="578">
        <v>9790.0519999999997</v>
      </c>
      <c r="G28" s="578">
        <v>9960.2960000000003</v>
      </c>
      <c r="H28" s="578">
        <v>10226.184999999999</v>
      </c>
      <c r="I28" s="579">
        <v>10191.752999999999</v>
      </c>
      <c r="J28" s="579">
        <v>10652.753000000001</v>
      </c>
      <c r="K28" s="579">
        <v>10683.36</v>
      </c>
      <c r="L28" s="579">
        <v>10501.637999999999</v>
      </c>
      <c r="M28" s="579">
        <v>10671.883</v>
      </c>
      <c r="N28" s="580">
        <f t="shared" si="2"/>
        <v>121794.13</v>
      </c>
      <c r="O28" s="135"/>
    </row>
    <row r="29" spans="1:15" x14ac:dyDescent="0.2">
      <c r="A29" s="573" t="s">
        <v>162</v>
      </c>
      <c r="B29" s="578">
        <v>39011.001999999993</v>
      </c>
      <c r="C29" s="578">
        <v>39009.087999999996</v>
      </c>
      <c r="D29" s="578">
        <v>39387.837</v>
      </c>
      <c r="E29" s="578">
        <v>39246.284999999989</v>
      </c>
      <c r="F29" s="578">
        <v>39129.600000000006</v>
      </c>
      <c r="G29" s="578">
        <v>38989.960999999996</v>
      </c>
      <c r="H29" s="578">
        <v>38794.846999999994</v>
      </c>
      <c r="I29" s="579">
        <v>38513.655999999995</v>
      </c>
      <c r="J29" s="579">
        <v>38175.078999999998</v>
      </c>
      <c r="K29" s="579">
        <v>37966.576999999997</v>
      </c>
      <c r="L29" s="579">
        <v>37874.759999999995</v>
      </c>
      <c r="M29" s="579">
        <v>37497.922999999995</v>
      </c>
      <c r="N29" s="580">
        <f t="shared" si="2"/>
        <v>463596.61499999999</v>
      </c>
      <c r="O29" s="135"/>
    </row>
    <row r="30" spans="1:15" x14ac:dyDescent="0.2">
      <c r="A30" s="573" t="s">
        <v>196</v>
      </c>
      <c r="B30" s="578">
        <v>136488.77100000001</v>
      </c>
      <c r="C30" s="578">
        <v>135949.34500000003</v>
      </c>
      <c r="D30" s="578">
        <v>135471.12900000002</v>
      </c>
      <c r="E30" s="578">
        <v>135595.467</v>
      </c>
      <c r="F30" s="578">
        <v>135813.53100000002</v>
      </c>
      <c r="G30" s="578">
        <v>135444.34699999998</v>
      </c>
      <c r="H30" s="578">
        <v>135186.10999999999</v>
      </c>
      <c r="I30" s="579">
        <v>134855.18600000002</v>
      </c>
      <c r="J30" s="579">
        <v>134686.85500000004</v>
      </c>
      <c r="K30" s="579">
        <v>135031.16699999996</v>
      </c>
      <c r="L30" s="579">
        <v>134971.872</v>
      </c>
      <c r="M30" s="579">
        <v>135075.163</v>
      </c>
      <c r="N30" s="580">
        <f t="shared" si="2"/>
        <v>1624568.9429999997</v>
      </c>
      <c r="O30" s="135"/>
    </row>
    <row r="31" spans="1:15" x14ac:dyDescent="0.2">
      <c r="A31" s="573" t="s">
        <v>163</v>
      </c>
      <c r="B31" s="578">
        <v>47008.698000000004</v>
      </c>
      <c r="C31" s="578">
        <v>47129.209000000003</v>
      </c>
      <c r="D31" s="578">
        <v>47448.657000000007</v>
      </c>
      <c r="E31" s="578">
        <v>47123.470000000008</v>
      </c>
      <c r="F31" s="578">
        <v>47354.927000000003</v>
      </c>
      <c r="G31" s="578">
        <v>47328.148000000008</v>
      </c>
      <c r="H31" s="578">
        <v>46949.399000000005</v>
      </c>
      <c r="I31" s="579">
        <v>46784.893000000004</v>
      </c>
      <c r="J31" s="579">
        <v>47104.340999999986</v>
      </c>
      <c r="K31" s="579">
        <v>47119.644</v>
      </c>
      <c r="L31" s="579">
        <v>47515.608000000007</v>
      </c>
      <c r="M31" s="579">
        <v>47441.006000000001</v>
      </c>
      <c r="N31" s="580">
        <f t="shared" si="2"/>
        <v>566308</v>
      </c>
      <c r="O31" s="135"/>
    </row>
    <row r="32" spans="1:15" x14ac:dyDescent="0.2">
      <c r="A32" s="573" t="s">
        <v>164</v>
      </c>
      <c r="B32" s="578">
        <v>55180.464000000007</v>
      </c>
      <c r="C32" s="578">
        <v>55191.940000000017</v>
      </c>
      <c r="D32" s="578">
        <v>54993.003000000012</v>
      </c>
      <c r="E32" s="578">
        <v>55165.161</v>
      </c>
      <c r="F32" s="578">
        <v>55256.979000000007</v>
      </c>
      <c r="G32" s="578">
        <v>55710.327000000012</v>
      </c>
      <c r="H32" s="578">
        <v>56322.445000000007</v>
      </c>
      <c r="I32" s="579">
        <v>55995.345000000008</v>
      </c>
      <c r="J32" s="579">
        <v>56391.309000000001</v>
      </c>
      <c r="K32" s="579">
        <v>56750.927000000003</v>
      </c>
      <c r="L32" s="579">
        <v>56123.508000000002</v>
      </c>
      <c r="M32" s="579">
        <v>56722.235000000008</v>
      </c>
      <c r="N32" s="580">
        <f t="shared" si="2"/>
        <v>669803.64300000004</v>
      </c>
      <c r="O32" s="135"/>
    </row>
    <row r="33" spans="1:15" x14ac:dyDescent="0.2">
      <c r="A33" s="573" t="s">
        <v>197</v>
      </c>
      <c r="B33" s="578">
        <v>336067.71399999992</v>
      </c>
      <c r="C33" s="578">
        <v>336436.89599999995</v>
      </c>
      <c r="D33" s="578">
        <v>336989.71799999994</v>
      </c>
      <c r="E33" s="578">
        <v>337720.43200000003</v>
      </c>
      <c r="F33" s="578">
        <v>335757.83199999994</v>
      </c>
      <c r="G33" s="578">
        <v>334931.46799999988</v>
      </c>
      <c r="H33" s="578">
        <v>334099.37199999992</v>
      </c>
      <c r="I33" s="579">
        <v>331962.70199999993</v>
      </c>
      <c r="J33" s="579">
        <v>332383.53000000009</v>
      </c>
      <c r="K33" s="579">
        <v>331863.23299999989</v>
      </c>
      <c r="L33" s="579">
        <v>328707.00799999991</v>
      </c>
      <c r="M33" s="579">
        <v>328400.94499999995</v>
      </c>
      <c r="N33" s="580">
        <f t="shared" si="2"/>
        <v>4005320.8499999996</v>
      </c>
      <c r="O33" s="135"/>
    </row>
    <row r="34" spans="1:15" x14ac:dyDescent="0.2">
      <c r="A34" s="573" t="s">
        <v>165</v>
      </c>
      <c r="B34" s="578">
        <v>102336.451</v>
      </c>
      <c r="C34" s="578">
        <v>102328.79999999999</v>
      </c>
      <c r="D34" s="578">
        <v>102254.20099999997</v>
      </c>
      <c r="E34" s="578">
        <v>101592.34700000001</v>
      </c>
      <c r="F34" s="578">
        <v>101676.514</v>
      </c>
      <c r="G34" s="578">
        <v>101177.25700000001</v>
      </c>
      <c r="H34" s="578">
        <v>100846.329</v>
      </c>
      <c r="I34" s="579">
        <v>100209.345</v>
      </c>
      <c r="J34" s="579">
        <v>99233.781999999977</v>
      </c>
      <c r="K34" s="579">
        <v>98445.681000000011</v>
      </c>
      <c r="L34" s="579">
        <v>97498.814000000013</v>
      </c>
      <c r="M34" s="579">
        <v>97252.052999999985</v>
      </c>
      <c r="N34" s="580">
        <f t="shared" si="2"/>
        <v>1204851.574</v>
      </c>
      <c r="O34" s="135"/>
    </row>
    <row r="35" spans="1:15" x14ac:dyDescent="0.2">
      <c r="A35" s="573" t="s">
        <v>166</v>
      </c>
      <c r="B35" s="578">
        <v>33607.154999999999</v>
      </c>
      <c r="C35" s="578">
        <v>34299.612000000008</v>
      </c>
      <c r="D35" s="578">
        <v>34299.610999999997</v>
      </c>
      <c r="E35" s="578">
        <v>34196.317999999999</v>
      </c>
      <c r="F35" s="578">
        <v>34225.009999999995</v>
      </c>
      <c r="G35" s="578">
        <v>34177.187000000005</v>
      </c>
      <c r="H35" s="578">
        <v>34020.334000000003</v>
      </c>
      <c r="I35" s="579">
        <v>34269.005999999994</v>
      </c>
      <c r="J35" s="579">
        <v>34335.955999999998</v>
      </c>
      <c r="K35" s="579">
        <v>35007.373000000007</v>
      </c>
      <c r="L35" s="579">
        <v>34890.688000000002</v>
      </c>
      <c r="M35" s="579">
        <v>34774.001999999993</v>
      </c>
      <c r="N35" s="580">
        <f t="shared" si="2"/>
        <v>412102.25200000004</v>
      </c>
      <c r="O35" s="135"/>
    </row>
    <row r="36" spans="1:15" x14ac:dyDescent="0.2">
      <c r="A36" s="573" t="s">
        <v>167</v>
      </c>
      <c r="B36" s="578">
        <v>189448.39999999997</v>
      </c>
      <c r="C36" s="578">
        <v>190003.12800000003</v>
      </c>
      <c r="D36" s="578">
        <v>189821.40900000001</v>
      </c>
      <c r="E36" s="578">
        <v>189446.48600000003</v>
      </c>
      <c r="F36" s="578">
        <v>189121.299</v>
      </c>
      <c r="G36" s="578">
        <v>188008.00999999995</v>
      </c>
      <c r="H36" s="578">
        <v>187063.05600000001</v>
      </c>
      <c r="I36" s="579">
        <v>187330.853</v>
      </c>
      <c r="J36" s="579">
        <v>188604.82099999994</v>
      </c>
      <c r="K36" s="579">
        <v>187973.57699999999</v>
      </c>
      <c r="L36" s="579">
        <v>187652.22000000003</v>
      </c>
      <c r="M36" s="579">
        <v>187436.05899999995</v>
      </c>
      <c r="N36" s="580">
        <f t="shared" si="2"/>
        <v>2261909.3180000004</v>
      </c>
      <c r="O36" s="135"/>
    </row>
    <row r="37" spans="1:15" x14ac:dyDescent="0.2">
      <c r="A37" s="573" t="s">
        <v>168</v>
      </c>
      <c r="B37" s="578">
        <v>7224.8970000000008</v>
      </c>
      <c r="C37" s="578">
        <v>7360.7110000000002</v>
      </c>
      <c r="D37" s="578">
        <v>7310.9760000000006</v>
      </c>
      <c r="E37" s="578">
        <v>7228.7230000000009</v>
      </c>
      <c r="F37" s="578">
        <v>7190.4660000000003</v>
      </c>
      <c r="G37" s="578">
        <v>7115.8639999999996</v>
      </c>
      <c r="H37" s="578">
        <v>7047</v>
      </c>
      <c r="I37" s="579">
        <v>7001.0920000000006</v>
      </c>
      <c r="J37" s="579">
        <v>7133.0800000000017</v>
      </c>
      <c r="K37" s="579">
        <v>7115.8640000000014</v>
      </c>
      <c r="L37" s="579">
        <v>7001.0920000000006</v>
      </c>
      <c r="M37" s="579">
        <v>7001.0920000000006</v>
      </c>
      <c r="N37" s="580">
        <f t="shared" si="2"/>
        <v>85730.857000000018</v>
      </c>
      <c r="O37" s="135"/>
    </row>
    <row r="38" spans="1:15" x14ac:dyDescent="0.2">
      <c r="A38" s="573" t="s">
        <v>169</v>
      </c>
      <c r="B38" s="578">
        <v>6214.9039999999995</v>
      </c>
      <c r="C38" s="578">
        <v>6255.0739999999996</v>
      </c>
      <c r="D38" s="578">
        <v>6304.808</v>
      </c>
      <c r="E38" s="578">
        <v>6492.27</v>
      </c>
      <c r="F38" s="578">
        <v>6599.39</v>
      </c>
      <c r="G38" s="578">
        <v>6943.7060000000001</v>
      </c>
      <c r="H38" s="578">
        <v>6962.8349999999991</v>
      </c>
      <c r="I38" s="579">
        <v>6899.7099999999991</v>
      </c>
      <c r="J38" s="579">
        <v>6964.7469999999994</v>
      </c>
      <c r="K38" s="579">
        <v>6893.9709999999995</v>
      </c>
      <c r="L38" s="579">
        <v>6943.7060000000001</v>
      </c>
      <c r="M38" s="579">
        <v>6943.7060000000001</v>
      </c>
      <c r="N38" s="580">
        <f t="shared" si="2"/>
        <v>80418.827000000019</v>
      </c>
      <c r="O38" s="135"/>
    </row>
    <row r="39" spans="1:15" x14ac:dyDescent="0.2">
      <c r="A39" s="575" t="s">
        <v>170</v>
      </c>
      <c r="B39" s="578">
        <v>384426.89300000004</v>
      </c>
      <c r="C39" s="578">
        <v>382766.52600000007</v>
      </c>
      <c r="D39" s="578">
        <v>383646.446</v>
      </c>
      <c r="E39" s="578">
        <v>383587.14599999995</v>
      </c>
      <c r="F39" s="578">
        <v>383351.86699999997</v>
      </c>
      <c r="G39" s="578">
        <v>382336.13300000003</v>
      </c>
      <c r="H39" s="578">
        <v>381584.37800000003</v>
      </c>
      <c r="I39" s="579">
        <v>380543.777</v>
      </c>
      <c r="J39" s="579">
        <v>381469.60400000022</v>
      </c>
      <c r="K39" s="579">
        <v>381335.70399999997</v>
      </c>
      <c r="L39" s="579">
        <v>380928.26799999992</v>
      </c>
      <c r="M39" s="579">
        <v>380425.179</v>
      </c>
      <c r="N39" s="580">
        <f t="shared" si="2"/>
        <v>4586401.9210000001</v>
      </c>
      <c r="O39" s="135"/>
    </row>
    <row r="40" spans="1:15" ht="15" x14ac:dyDescent="0.2">
      <c r="A40" s="543" t="s">
        <v>80</v>
      </c>
      <c r="B40" s="582">
        <f t="shared" ref="B40:N40" si="3">SUM(B25:B39)</f>
        <v>1404589.2760000001</v>
      </c>
      <c r="C40" s="582">
        <f t="shared" si="3"/>
        <v>1404181.8330000001</v>
      </c>
      <c r="D40" s="582">
        <f t="shared" si="3"/>
        <v>1405444.3360000001</v>
      </c>
      <c r="E40" s="582">
        <f t="shared" si="3"/>
        <v>1404354.0020000001</v>
      </c>
      <c r="F40" s="582">
        <f t="shared" si="3"/>
        <v>1402506.1749999998</v>
      </c>
      <c r="G40" s="582">
        <f t="shared" si="3"/>
        <v>1399057.2659999998</v>
      </c>
      <c r="H40" s="582">
        <f t="shared" si="3"/>
        <v>1395985.206</v>
      </c>
      <c r="I40" s="583">
        <f t="shared" si="3"/>
        <v>1391413.4539999999</v>
      </c>
      <c r="J40" s="583">
        <f t="shared" si="3"/>
        <v>1394102.939</v>
      </c>
      <c r="K40" s="583">
        <f t="shared" si="3"/>
        <v>1393335.8829999999</v>
      </c>
      <c r="L40" s="583">
        <f t="shared" si="3"/>
        <v>1387191.7779999997</v>
      </c>
      <c r="M40" s="583">
        <f t="shared" si="3"/>
        <v>1385892.9139999996</v>
      </c>
      <c r="N40" s="581">
        <f t="shared" si="3"/>
        <v>16768055.061999999</v>
      </c>
      <c r="O40" s="135"/>
    </row>
    <row r="41" spans="1:15" x14ac:dyDescent="0.2">
      <c r="A41" s="576" t="s">
        <v>643</v>
      </c>
    </row>
  </sheetData>
  <mergeCells count="4">
    <mergeCell ref="A2:N2"/>
    <mergeCell ref="A3:N3"/>
    <mergeCell ref="A22:N22"/>
    <mergeCell ref="A23:N23"/>
  </mergeCells>
  <hyperlinks>
    <hyperlink ref="A1" location="INDICE!C3" display="Volver al Indice"/>
  </hyperlinks>
  <printOptions horizontalCentered="1"/>
  <pageMargins left="0.19685039370078741" right="0.19685039370078741" top="0.19685039370078741" bottom="0.98425196850393704" header="0.39370078740157483" footer="0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90" zoomScaleNormal="90" workbookViewId="0">
      <selection activeCell="A18" sqref="A18"/>
    </sheetView>
  </sheetViews>
  <sheetFormatPr baseColWidth="10" defaultRowHeight="12.75" x14ac:dyDescent="0.2"/>
  <cols>
    <col min="1" max="1" width="28.140625" style="102" customWidth="1"/>
    <col min="2" max="9" width="11.42578125" style="102"/>
    <col min="10" max="10" width="12.85546875" style="102" customWidth="1"/>
    <col min="11" max="16384" width="11.42578125" style="102"/>
  </cols>
  <sheetData>
    <row r="1" spans="1:15" x14ac:dyDescent="0.2">
      <c r="A1" s="703" t="s">
        <v>633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</row>
    <row r="2" spans="1:15" x14ac:dyDescent="0.2">
      <c r="A2" s="703" t="s">
        <v>800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</row>
    <row r="3" spans="1:15" ht="15" x14ac:dyDescent="0.25">
      <c r="A3" s="160"/>
      <c r="B3" s="702"/>
      <c r="C3" s="702"/>
      <c r="D3" s="702"/>
    </row>
    <row r="4" spans="1:15" ht="23.25" customHeight="1" x14ac:dyDescent="0.2">
      <c r="A4" s="543"/>
      <c r="B4" s="543" t="s">
        <v>213</v>
      </c>
      <c r="C4" s="543" t="s">
        <v>214</v>
      </c>
      <c r="D4" s="543" t="s">
        <v>215</v>
      </c>
      <c r="E4" s="543" t="s">
        <v>216</v>
      </c>
      <c r="F4" s="543" t="s">
        <v>217</v>
      </c>
      <c r="G4" s="543" t="s">
        <v>218</v>
      </c>
      <c r="H4" s="543" t="s">
        <v>219</v>
      </c>
      <c r="I4" s="543" t="s">
        <v>220</v>
      </c>
      <c r="J4" s="543" t="s">
        <v>221</v>
      </c>
      <c r="K4" s="543" t="s">
        <v>222</v>
      </c>
      <c r="L4" s="543" t="s">
        <v>223</v>
      </c>
      <c r="M4" s="543" t="s">
        <v>224</v>
      </c>
      <c r="N4" s="545" t="s">
        <v>40</v>
      </c>
    </row>
    <row r="5" spans="1:15" ht="30" x14ac:dyDescent="0.2">
      <c r="A5" s="590" t="s">
        <v>625</v>
      </c>
      <c r="B5" s="595">
        <f>SUM(B6:B8)</f>
        <v>8674</v>
      </c>
      <c r="C5" s="595">
        <f>SUM(C6:C8)</f>
        <v>3182</v>
      </c>
      <c r="D5" s="595">
        <f t="shared" ref="D5:M5" si="0">SUM(D6:D8)</f>
        <v>3138</v>
      </c>
      <c r="E5" s="595">
        <f t="shared" si="0"/>
        <v>3370</v>
      </c>
      <c r="F5" s="595">
        <f t="shared" si="0"/>
        <v>2844</v>
      </c>
      <c r="G5" s="595">
        <f t="shared" si="0"/>
        <v>2282</v>
      </c>
      <c r="H5" s="595">
        <f t="shared" si="0"/>
        <v>2256</v>
      </c>
      <c r="I5" s="595">
        <f t="shared" si="0"/>
        <v>3282</v>
      </c>
      <c r="J5" s="595">
        <f t="shared" si="0"/>
        <v>2034</v>
      </c>
      <c r="K5" s="595">
        <f t="shared" si="0"/>
        <v>2249</v>
      </c>
      <c r="L5" s="595">
        <f t="shared" si="0"/>
        <v>1661</v>
      </c>
      <c r="M5" s="595">
        <f t="shared" si="0"/>
        <v>2548</v>
      </c>
      <c r="N5" s="596">
        <f>SUM(B5:M5)</f>
        <v>37520</v>
      </c>
    </row>
    <row r="6" spans="1:15" x14ac:dyDescent="0.2">
      <c r="A6" s="592" t="s">
        <v>626</v>
      </c>
      <c r="B6" s="597">
        <v>2726</v>
      </c>
      <c r="C6" s="597">
        <v>1940</v>
      </c>
      <c r="D6" s="597">
        <v>2166</v>
      </c>
      <c r="E6" s="597">
        <v>2612</v>
      </c>
      <c r="F6" s="597">
        <v>2362</v>
      </c>
      <c r="G6" s="597">
        <v>1946</v>
      </c>
      <c r="H6" s="597">
        <v>1960</v>
      </c>
      <c r="I6" s="597">
        <v>2126</v>
      </c>
      <c r="J6" s="597">
        <v>1892</v>
      </c>
      <c r="K6" s="598">
        <v>2131</v>
      </c>
      <c r="L6" s="598">
        <v>1589</v>
      </c>
      <c r="M6" s="598">
        <v>2486</v>
      </c>
      <c r="N6" s="599">
        <f>SUM(B6:M6)</f>
        <v>25936</v>
      </c>
    </row>
    <row r="7" spans="1:15" ht="24.75" customHeight="1" x14ac:dyDescent="0.2">
      <c r="A7" s="592" t="s">
        <v>627</v>
      </c>
      <c r="B7" s="597">
        <v>354</v>
      </c>
      <c r="C7" s="597">
        <v>62</v>
      </c>
      <c r="D7" s="597">
        <v>20</v>
      </c>
      <c r="E7" s="597">
        <v>26</v>
      </c>
      <c r="F7" s="597">
        <v>14</v>
      </c>
      <c r="G7" s="597">
        <v>8</v>
      </c>
      <c r="H7" s="597">
        <v>4</v>
      </c>
      <c r="I7" s="597">
        <v>20</v>
      </c>
      <c r="J7" s="597">
        <v>6</v>
      </c>
      <c r="K7" s="600">
        <v>4</v>
      </c>
      <c r="L7" s="600">
        <v>6</v>
      </c>
      <c r="M7" s="600">
        <v>8</v>
      </c>
      <c r="N7" s="599">
        <f t="shared" ref="N7:N8" si="1">SUM(B7:M7)</f>
        <v>532</v>
      </c>
    </row>
    <row r="8" spans="1:15" x14ac:dyDescent="0.2">
      <c r="A8" s="592" t="s">
        <v>628</v>
      </c>
      <c r="B8" s="597">
        <v>5594</v>
      </c>
      <c r="C8" s="597">
        <v>1180</v>
      </c>
      <c r="D8" s="597">
        <v>952</v>
      </c>
      <c r="E8" s="597">
        <v>732</v>
      </c>
      <c r="F8" s="597">
        <v>468</v>
      </c>
      <c r="G8" s="597">
        <v>328</v>
      </c>
      <c r="H8" s="597">
        <v>292</v>
      </c>
      <c r="I8" s="597">
        <v>1136</v>
      </c>
      <c r="J8" s="597">
        <v>136</v>
      </c>
      <c r="K8" s="600">
        <v>114</v>
      </c>
      <c r="L8" s="600">
        <v>66</v>
      </c>
      <c r="M8" s="600">
        <v>54</v>
      </c>
      <c r="N8" s="599">
        <f t="shared" si="1"/>
        <v>11052</v>
      </c>
    </row>
    <row r="9" spans="1:15" ht="30" x14ac:dyDescent="0.2">
      <c r="A9" s="591" t="s">
        <v>629</v>
      </c>
      <c r="B9" s="601">
        <f>SUM(B10:B12)</f>
        <v>842</v>
      </c>
      <c r="C9" s="601">
        <f>SUM(C10:C12)</f>
        <v>318</v>
      </c>
      <c r="D9" s="601">
        <f t="shared" ref="D9:M9" si="2">SUM(D10:D12)</f>
        <v>245</v>
      </c>
      <c r="E9" s="601">
        <f t="shared" si="2"/>
        <v>196</v>
      </c>
      <c r="F9" s="601">
        <f t="shared" si="2"/>
        <v>131</v>
      </c>
      <c r="G9" s="601">
        <f t="shared" si="2"/>
        <v>109</v>
      </c>
      <c r="H9" s="601">
        <f t="shared" si="2"/>
        <v>81</v>
      </c>
      <c r="I9" s="601">
        <f t="shared" si="2"/>
        <v>106</v>
      </c>
      <c r="J9" s="601">
        <f t="shared" si="2"/>
        <v>23</v>
      </c>
      <c r="K9" s="601">
        <f t="shared" si="2"/>
        <v>19</v>
      </c>
      <c r="L9" s="601">
        <f t="shared" si="2"/>
        <v>17</v>
      </c>
      <c r="M9" s="601">
        <f t="shared" si="2"/>
        <v>19</v>
      </c>
      <c r="N9" s="602">
        <f>SUM(B9:M9)</f>
        <v>2106</v>
      </c>
    </row>
    <row r="10" spans="1:15" x14ac:dyDescent="0.2">
      <c r="A10" s="592" t="s">
        <v>626</v>
      </c>
      <c r="B10" s="597">
        <v>4</v>
      </c>
      <c r="C10" s="597">
        <v>0</v>
      </c>
      <c r="D10" s="597">
        <v>6</v>
      </c>
      <c r="E10" s="597">
        <v>5</v>
      </c>
      <c r="F10" s="597">
        <v>9</v>
      </c>
      <c r="G10" s="597">
        <v>9</v>
      </c>
      <c r="H10" s="597">
        <v>10</v>
      </c>
      <c r="I10" s="597">
        <v>6</v>
      </c>
      <c r="J10" s="597">
        <v>7</v>
      </c>
      <c r="K10" s="600">
        <v>4</v>
      </c>
      <c r="L10" s="600">
        <v>4</v>
      </c>
      <c r="M10" s="600">
        <v>9</v>
      </c>
      <c r="N10" s="599">
        <f>SUM(B10:M10)</f>
        <v>73</v>
      </c>
    </row>
    <row r="11" spans="1:15" ht="24" customHeight="1" x14ac:dyDescent="0.2">
      <c r="A11" s="592" t="s">
        <v>627</v>
      </c>
      <c r="B11" s="597">
        <v>69</v>
      </c>
      <c r="C11" s="597">
        <v>17</v>
      </c>
      <c r="D11" s="597">
        <v>14</v>
      </c>
      <c r="E11" s="597">
        <v>9</v>
      </c>
      <c r="F11" s="597">
        <v>2</v>
      </c>
      <c r="G11" s="597">
        <v>13</v>
      </c>
      <c r="H11" s="597">
        <v>4</v>
      </c>
      <c r="I11" s="597">
        <v>4</v>
      </c>
      <c r="J11" s="597">
        <v>1</v>
      </c>
      <c r="K11" s="600">
        <v>2</v>
      </c>
      <c r="L11" s="600">
        <v>0</v>
      </c>
      <c r="M11" s="600">
        <v>3</v>
      </c>
      <c r="N11" s="599">
        <f t="shared" ref="N11:N12" si="3">SUM(B11:M11)</f>
        <v>138</v>
      </c>
    </row>
    <row r="12" spans="1:15" x14ac:dyDescent="0.2">
      <c r="A12" s="592" t="s">
        <v>628</v>
      </c>
      <c r="B12" s="597">
        <v>769</v>
      </c>
      <c r="C12" s="597">
        <v>301</v>
      </c>
      <c r="D12" s="597">
        <v>225</v>
      </c>
      <c r="E12" s="597">
        <v>182</v>
      </c>
      <c r="F12" s="597">
        <v>120</v>
      </c>
      <c r="G12" s="597">
        <v>87</v>
      </c>
      <c r="H12" s="597">
        <v>67</v>
      </c>
      <c r="I12" s="597">
        <v>96</v>
      </c>
      <c r="J12" s="597">
        <v>15</v>
      </c>
      <c r="K12" s="600">
        <v>13</v>
      </c>
      <c r="L12" s="600">
        <v>13</v>
      </c>
      <c r="M12" s="600">
        <v>7</v>
      </c>
      <c r="N12" s="599">
        <f t="shared" si="3"/>
        <v>1895</v>
      </c>
    </row>
    <row r="13" spans="1:15" ht="30" x14ac:dyDescent="0.2">
      <c r="A13" s="591" t="s">
        <v>630</v>
      </c>
      <c r="B13" s="601">
        <f>((SUM(B6:B8)+SUM(B10:B12))*132264)/1000</f>
        <v>1258624.2239999999</v>
      </c>
      <c r="C13" s="601">
        <f t="shared" ref="C13:G13" si="4">((SUM(C6:C8)+SUM(C10:C12))*132264)/1000</f>
        <v>462924</v>
      </c>
      <c r="D13" s="601">
        <f t="shared" si="4"/>
        <v>447449.11200000002</v>
      </c>
      <c r="E13" s="601">
        <f t="shared" si="4"/>
        <v>471653.424</v>
      </c>
      <c r="F13" s="601">
        <f t="shared" si="4"/>
        <v>393485.4</v>
      </c>
      <c r="G13" s="601">
        <f t="shared" si="4"/>
        <v>316243.22399999999</v>
      </c>
      <c r="H13" s="601">
        <f t="shared" ref="H13" si="5">((SUM(H6:H8)+SUM(H10:H12))*132264)/1000</f>
        <v>309100.96799999999</v>
      </c>
      <c r="I13" s="601">
        <f t="shared" ref="I13:J13" si="6">((SUM(I6:I8)+SUM(I10:I12))*132264)/1000</f>
        <v>448110.43199999997</v>
      </c>
      <c r="J13" s="601">
        <f t="shared" si="6"/>
        <v>272067.04800000001</v>
      </c>
      <c r="K13" s="601">
        <f>((SUM(K6:K8)+SUM(K10:K12))*135174)/1000</f>
        <v>306574.63199999998</v>
      </c>
      <c r="L13" s="601">
        <f t="shared" ref="L13:M13" si="7">((SUM(L6:L8)+SUM(L10:L12))*135174)/1000</f>
        <v>226821.97200000001</v>
      </c>
      <c r="M13" s="601">
        <f t="shared" si="7"/>
        <v>346991.658</v>
      </c>
      <c r="N13" s="602">
        <f>SUM(B13:M13)</f>
        <v>5260046.0940000005</v>
      </c>
    </row>
    <row r="14" spans="1:15" ht="25.5" x14ac:dyDescent="0.2">
      <c r="A14" s="593" t="s">
        <v>631</v>
      </c>
      <c r="B14" s="603">
        <f t="shared" ref="B14:J14" si="8">+B13/B15*1000</f>
        <v>132263.99999999997</v>
      </c>
      <c r="C14" s="603">
        <f>+C13/C15*1000</f>
        <v>132264</v>
      </c>
      <c r="D14" s="603">
        <f t="shared" si="8"/>
        <v>132264</v>
      </c>
      <c r="E14" s="603">
        <f t="shared" si="8"/>
        <v>132264</v>
      </c>
      <c r="F14" s="603">
        <f t="shared" si="8"/>
        <v>132264</v>
      </c>
      <c r="G14" s="603">
        <f t="shared" si="8"/>
        <v>132263.99999999997</v>
      </c>
      <c r="H14" s="603">
        <f t="shared" si="8"/>
        <v>132264</v>
      </c>
      <c r="I14" s="603">
        <f t="shared" si="8"/>
        <v>132263.99999999997</v>
      </c>
      <c r="J14" s="603">
        <f t="shared" si="8"/>
        <v>132264</v>
      </c>
      <c r="K14" s="603">
        <v>135174</v>
      </c>
      <c r="L14" s="603">
        <v>135174</v>
      </c>
      <c r="M14" s="603">
        <v>135174</v>
      </c>
      <c r="N14" s="604"/>
    </row>
    <row r="15" spans="1:15" ht="42.75" customHeight="1" x14ac:dyDescent="0.2">
      <c r="A15" s="594" t="s">
        <v>632</v>
      </c>
      <c r="B15" s="605">
        <f t="shared" ref="B15" si="9">+B9+B5</f>
        <v>9516</v>
      </c>
      <c r="C15" s="605">
        <f>+C9+C5</f>
        <v>3500</v>
      </c>
      <c r="D15" s="605">
        <f t="shared" ref="D15:J15" si="10">+D9+D5</f>
        <v>3383</v>
      </c>
      <c r="E15" s="605">
        <f t="shared" si="10"/>
        <v>3566</v>
      </c>
      <c r="F15" s="605">
        <f t="shared" si="10"/>
        <v>2975</v>
      </c>
      <c r="G15" s="605">
        <f t="shared" si="10"/>
        <v>2391</v>
      </c>
      <c r="H15" s="605">
        <f t="shared" si="10"/>
        <v>2337</v>
      </c>
      <c r="I15" s="605">
        <f t="shared" si="10"/>
        <v>3388</v>
      </c>
      <c r="J15" s="605">
        <f t="shared" si="10"/>
        <v>2057</v>
      </c>
      <c r="K15" s="605">
        <v>2268</v>
      </c>
      <c r="L15" s="605">
        <v>1678</v>
      </c>
      <c r="M15" s="605">
        <v>2567</v>
      </c>
      <c r="N15" s="606">
        <f>SUM(B15:M15)</f>
        <v>39626</v>
      </c>
      <c r="O15" s="152"/>
    </row>
    <row r="18" spans="1:1" x14ac:dyDescent="0.2">
      <c r="A18" s="103" t="s">
        <v>9</v>
      </c>
    </row>
  </sheetData>
  <mergeCells count="3">
    <mergeCell ref="B3:D3"/>
    <mergeCell ref="A1:N1"/>
    <mergeCell ref="A2:N2"/>
  </mergeCells>
  <hyperlinks>
    <hyperlink ref="A18" location="INDICE!C3" display="Volver al Indice"/>
  </hyperlinks>
  <pageMargins left="0.7" right="0.7" top="0.75" bottom="0.75" header="0.3" footer="0.3"/>
  <pageSetup paperSize="1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topLeftCell="A22" zoomScale="90" zoomScaleNormal="90" workbookViewId="0">
      <selection activeCell="O38" sqref="O38"/>
    </sheetView>
  </sheetViews>
  <sheetFormatPr baseColWidth="10" defaultColWidth="4.28515625" defaultRowHeight="12.75" x14ac:dyDescent="0.2"/>
  <cols>
    <col min="1" max="1" width="3.5703125" style="102" customWidth="1"/>
    <col min="2" max="2" width="17.5703125" style="102" bestFit="1" customWidth="1"/>
    <col min="3" max="10" width="8.28515625" style="102" bestFit="1" customWidth="1"/>
    <col min="11" max="11" width="11.42578125" style="102" bestFit="1" customWidth="1"/>
    <col min="12" max="12" width="8.140625" style="102" bestFit="1" customWidth="1"/>
    <col min="13" max="13" width="11" style="102" bestFit="1" customWidth="1"/>
    <col min="14" max="14" width="10.140625" style="102" bestFit="1" customWidth="1"/>
    <col min="15" max="15" width="13.42578125" style="102" bestFit="1" customWidth="1"/>
    <col min="16" max="16" width="7.5703125" style="102" customWidth="1"/>
    <col min="17" max="16384" width="4.28515625" style="102"/>
  </cols>
  <sheetData>
    <row r="1" spans="2:17" ht="21" customHeight="1" x14ac:dyDescent="0.2"/>
    <row r="2" spans="2:17" ht="15.75" x14ac:dyDescent="0.25">
      <c r="B2" s="626" t="s">
        <v>94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</row>
    <row r="3" spans="2:17" ht="15.75" x14ac:dyDescent="0.25">
      <c r="B3" s="626" t="s">
        <v>268</v>
      </c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</row>
    <row r="4" spans="2:17" x14ac:dyDescent="0.2">
      <c r="B4" s="103" t="s">
        <v>9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</row>
    <row r="5" spans="2:17" ht="17.25" customHeight="1" x14ac:dyDescent="0.2">
      <c r="B5" s="543" t="s">
        <v>795</v>
      </c>
      <c r="C5" s="543" t="s">
        <v>0</v>
      </c>
      <c r="D5" s="543" t="s">
        <v>1</v>
      </c>
      <c r="E5" s="543" t="s">
        <v>2</v>
      </c>
      <c r="F5" s="543" t="s">
        <v>3</v>
      </c>
      <c r="G5" s="543" t="s">
        <v>4</v>
      </c>
      <c r="H5" s="543" t="s">
        <v>10</v>
      </c>
      <c r="I5" s="543" t="s">
        <v>5</v>
      </c>
      <c r="J5" s="543" t="s">
        <v>6</v>
      </c>
      <c r="K5" s="543" t="s">
        <v>7</v>
      </c>
      <c r="L5" s="543" t="s">
        <v>8</v>
      </c>
      <c r="M5" s="543" t="s">
        <v>11</v>
      </c>
      <c r="N5" s="543" t="s">
        <v>12</v>
      </c>
      <c r="O5" s="545" t="s">
        <v>13</v>
      </c>
      <c r="Q5" s="620"/>
    </row>
    <row r="6" spans="2:17" x14ac:dyDescent="0.2">
      <c r="B6" s="628" t="s">
        <v>62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622"/>
    </row>
    <row r="7" spans="2:17" x14ac:dyDescent="0.2">
      <c r="B7" s="621" t="s">
        <v>95</v>
      </c>
      <c r="C7" s="579">
        <v>434</v>
      </c>
      <c r="D7" s="579">
        <v>382</v>
      </c>
      <c r="E7" s="579">
        <v>391</v>
      </c>
      <c r="F7" s="579">
        <v>429</v>
      </c>
      <c r="G7" s="579">
        <v>492</v>
      </c>
      <c r="H7" s="579">
        <v>403</v>
      </c>
      <c r="I7" s="579">
        <v>477</v>
      </c>
      <c r="J7" s="579">
        <v>423</v>
      </c>
      <c r="K7" s="579">
        <v>399</v>
      </c>
      <c r="L7" s="579">
        <v>353</v>
      </c>
      <c r="M7" s="579">
        <v>358</v>
      </c>
      <c r="N7" s="579">
        <v>320</v>
      </c>
      <c r="O7" s="580">
        <f>AVERAGE(C7:N7)</f>
        <v>405.08333333333331</v>
      </c>
    </row>
    <row r="8" spans="2:17" x14ac:dyDescent="0.2">
      <c r="B8" s="621" t="s">
        <v>81</v>
      </c>
      <c r="C8" s="579">
        <v>455</v>
      </c>
      <c r="D8" s="579">
        <v>423</v>
      </c>
      <c r="E8" s="579">
        <v>390</v>
      </c>
      <c r="F8" s="579">
        <v>344</v>
      </c>
      <c r="G8" s="579">
        <v>376</v>
      </c>
      <c r="H8" s="579">
        <v>305</v>
      </c>
      <c r="I8" s="579">
        <v>347</v>
      </c>
      <c r="J8" s="579">
        <v>294</v>
      </c>
      <c r="K8" s="579">
        <v>265</v>
      </c>
      <c r="L8" s="579">
        <v>396</v>
      </c>
      <c r="M8" s="579">
        <v>412</v>
      </c>
      <c r="N8" s="579">
        <v>299</v>
      </c>
      <c r="O8" s="580">
        <f>AVERAGE(C8:N8)</f>
        <v>358.83333333333331</v>
      </c>
    </row>
    <row r="9" spans="2:17" x14ac:dyDescent="0.2">
      <c r="B9" s="621" t="s">
        <v>82</v>
      </c>
      <c r="C9" s="579">
        <v>115</v>
      </c>
      <c r="D9" s="579">
        <v>97</v>
      </c>
      <c r="E9" s="579">
        <v>85</v>
      </c>
      <c r="F9" s="579">
        <v>77</v>
      </c>
      <c r="G9" s="579">
        <v>55</v>
      </c>
      <c r="H9" s="579">
        <v>70</v>
      </c>
      <c r="I9" s="579">
        <v>64</v>
      </c>
      <c r="J9" s="579">
        <v>60</v>
      </c>
      <c r="K9" s="579">
        <v>47</v>
      </c>
      <c r="L9" s="579">
        <v>52</v>
      </c>
      <c r="M9" s="579">
        <v>44</v>
      </c>
      <c r="N9" s="579">
        <v>47</v>
      </c>
      <c r="O9" s="580">
        <f>AVERAGE(C9:N9)</f>
        <v>67.75</v>
      </c>
    </row>
    <row r="10" spans="2:17" x14ac:dyDescent="0.2">
      <c r="B10" s="621" t="s">
        <v>96</v>
      </c>
      <c r="C10" s="579">
        <v>126</v>
      </c>
      <c r="D10" s="579">
        <v>98</v>
      </c>
      <c r="E10" s="579">
        <v>112</v>
      </c>
      <c r="F10" s="579">
        <v>126</v>
      </c>
      <c r="G10" s="579">
        <v>101</v>
      </c>
      <c r="H10" s="579">
        <v>95</v>
      </c>
      <c r="I10" s="579">
        <v>85</v>
      </c>
      <c r="J10" s="579">
        <v>75</v>
      </c>
      <c r="K10" s="579">
        <v>51</v>
      </c>
      <c r="L10" s="579">
        <v>92</v>
      </c>
      <c r="M10" s="579">
        <v>73</v>
      </c>
      <c r="N10" s="579">
        <v>60</v>
      </c>
      <c r="O10" s="580">
        <f>AVERAGE(C10:N10)</f>
        <v>91.166666666666671</v>
      </c>
    </row>
    <row r="11" spans="2:17" x14ac:dyDescent="0.2">
      <c r="B11" s="621" t="s">
        <v>83</v>
      </c>
      <c r="C11" s="579">
        <v>47</v>
      </c>
      <c r="D11" s="579">
        <v>38</v>
      </c>
      <c r="E11" s="579">
        <v>44</v>
      </c>
      <c r="F11" s="579">
        <v>41</v>
      </c>
      <c r="G11" s="579">
        <v>44</v>
      </c>
      <c r="H11" s="579">
        <v>41</v>
      </c>
      <c r="I11" s="579">
        <v>40</v>
      </c>
      <c r="J11" s="579">
        <v>40</v>
      </c>
      <c r="K11" s="579">
        <v>41</v>
      </c>
      <c r="L11" s="579">
        <v>36</v>
      </c>
      <c r="M11" s="579">
        <v>36</v>
      </c>
      <c r="N11" s="579">
        <v>31</v>
      </c>
      <c r="O11" s="580">
        <f>AVERAGE(C11:N11)</f>
        <v>39.916666666666664</v>
      </c>
    </row>
    <row r="12" spans="2:17" x14ac:dyDescent="0.2">
      <c r="B12" s="156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623"/>
    </row>
    <row r="13" spans="2:17" x14ac:dyDescent="0.2">
      <c r="B13" s="628" t="s">
        <v>97</v>
      </c>
      <c r="C13" s="629">
        <f>SUM(C7:C12)</f>
        <v>1177</v>
      </c>
      <c r="D13" s="629">
        <f t="shared" ref="D13:O13" si="0">SUM(D7:D12)</f>
        <v>1038</v>
      </c>
      <c r="E13" s="629">
        <f t="shared" si="0"/>
        <v>1022</v>
      </c>
      <c r="F13" s="629">
        <f t="shared" si="0"/>
        <v>1017</v>
      </c>
      <c r="G13" s="629">
        <f t="shared" si="0"/>
        <v>1068</v>
      </c>
      <c r="H13" s="629">
        <f t="shared" si="0"/>
        <v>914</v>
      </c>
      <c r="I13" s="629">
        <f t="shared" si="0"/>
        <v>1013</v>
      </c>
      <c r="J13" s="629">
        <f t="shared" si="0"/>
        <v>892</v>
      </c>
      <c r="K13" s="629">
        <f t="shared" si="0"/>
        <v>803</v>
      </c>
      <c r="L13" s="629">
        <f t="shared" si="0"/>
        <v>929</v>
      </c>
      <c r="M13" s="629">
        <f t="shared" si="0"/>
        <v>923</v>
      </c>
      <c r="N13" s="629">
        <f t="shared" si="0"/>
        <v>757</v>
      </c>
      <c r="O13" s="630">
        <f t="shared" si="0"/>
        <v>962.74999999999989</v>
      </c>
    </row>
    <row r="14" spans="2:17" x14ac:dyDescent="0.2">
      <c r="B14" s="156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623"/>
    </row>
    <row r="15" spans="2:17" x14ac:dyDescent="0.2">
      <c r="B15" s="621" t="s">
        <v>192</v>
      </c>
      <c r="C15" s="155">
        <v>331</v>
      </c>
      <c r="D15" s="155">
        <v>326</v>
      </c>
      <c r="E15" s="155">
        <v>313</v>
      </c>
      <c r="F15" s="155">
        <v>316</v>
      </c>
      <c r="G15" s="155">
        <v>329</v>
      </c>
      <c r="H15" s="155">
        <v>296</v>
      </c>
      <c r="I15" s="155">
        <v>302</v>
      </c>
      <c r="J15" s="155">
        <v>312</v>
      </c>
      <c r="K15" s="155">
        <v>306</v>
      </c>
      <c r="L15" s="155">
        <v>310</v>
      </c>
      <c r="M15" s="155">
        <v>295</v>
      </c>
      <c r="N15" s="155">
        <v>241</v>
      </c>
      <c r="O15" s="574">
        <f>AVERAGE(C15:N15)</f>
        <v>306.41666666666669</v>
      </c>
    </row>
    <row r="16" spans="2:17" x14ac:dyDescent="0.2">
      <c r="B16" s="156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623"/>
    </row>
    <row r="17" spans="2:15" ht="15.75" x14ac:dyDescent="0.25">
      <c r="B17" s="631" t="s">
        <v>40</v>
      </c>
      <c r="C17" s="629">
        <f t="shared" ref="C17:O17" si="1">+C13+C15</f>
        <v>1508</v>
      </c>
      <c r="D17" s="629">
        <f t="shared" si="1"/>
        <v>1364</v>
      </c>
      <c r="E17" s="629">
        <f t="shared" si="1"/>
        <v>1335</v>
      </c>
      <c r="F17" s="629">
        <f t="shared" si="1"/>
        <v>1333</v>
      </c>
      <c r="G17" s="629">
        <f t="shared" si="1"/>
        <v>1397</v>
      </c>
      <c r="H17" s="629">
        <f t="shared" si="1"/>
        <v>1210</v>
      </c>
      <c r="I17" s="629">
        <f t="shared" si="1"/>
        <v>1315</v>
      </c>
      <c r="J17" s="629">
        <f t="shared" si="1"/>
        <v>1204</v>
      </c>
      <c r="K17" s="629">
        <f t="shared" si="1"/>
        <v>1109</v>
      </c>
      <c r="L17" s="629">
        <f t="shared" si="1"/>
        <v>1239</v>
      </c>
      <c r="M17" s="629">
        <f t="shared" si="1"/>
        <v>1218</v>
      </c>
      <c r="N17" s="629">
        <f t="shared" si="1"/>
        <v>998</v>
      </c>
      <c r="O17" s="630">
        <f t="shared" si="1"/>
        <v>1269.1666666666665</v>
      </c>
    </row>
    <row r="18" spans="2:15" ht="15.75" x14ac:dyDescent="0.25">
      <c r="B18" s="624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5"/>
    </row>
    <row r="19" spans="2:15" x14ac:dyDescent="0.2"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</row>
    <row r="20" spans="2:15" ht="15.75" x14ac:dyDescent="0.25">
      <c r="B20" s="626" t="s">
        <v>796</v>
      </c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</row>
    <row r="21" spans="2:15" ht="15.75" x14ac:dyDescent="0.25">
      <c r="B21" s="626" t="s">
        <v>268</v>
      </c>
      <c r="C21" s="626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</row>
    <row r="22" spans="2:15" ht="15" x14ac:dyDescent="0.25">
      <c r="B22" s="627" t="s">
        <v>79</v>
      </c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</row>
    <row r="23" spans="2:15" ht="21" customHeight="1" x14ac:dyDescent="0.2">
      <c r="B23" s="543" t="s">
        <v>795</v>
      </c>
      <c r="C23" s="543" t="s">
        <v>0</v>
      </c>
      <c r="D23" s="543" t="s">
        <v>1</v>
      </c>
      <c r="E23" s="543" t="s">
        <v>2</v>
      </c>
      <c r="F23" s="543" t="s">
        <v>3</v>
      </c>
      <c r="G23" s="543" t="s">
        <v>4</v>
      </c>
      <c r="H23" s="543" t="s">
        <v>10</v>
      </c>
      <c r="I23" s="543" t="s">
        <v>5</v>
      </c>
      <c r="J23" s="543" t="s">
        <v>6</v>
      </c>
      <c r="K23" s="543" t="s">
        <v>7</v>
      </c>
      <c r="L23" s="543" t="s">
        <v>8</v>
      </c>
      <c r="M23" s="543" t="s">
        <v>11</v>
      </c>
      <c r="N23" s="543" t="s">
        <v>12</v>
      </c>
      <c r="O23" s="545" t="s">
        <v>40</v>
      </c>
    </row>
    <row r="24" spans="2:15" x14ac:dyDescent="0.2">
      <c r="B24" s="628" t="s">
        <v>62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622"/>
    </row>
    <row r="25" spans="2:15" x14ac:dyDescent="0.2">
      <c r="B25" s="621" t="s">
        <v>95</v>
      </c>
      <c r="C25" s="579">
        <v>4759</v>
      </c>
      <c r="D25" s="579">
        <v>4340</v>
      </c>
      <c r="E25" s="579">
        <v>4493</v>
      </c>
      <c r="F25" s="579">
        <v>5014</v>
      </c>
      <c r="G25" s="579">
        <v>5891</v>
      </c>
      <c r="H25" s="579">
        <v>4883</v>
      </c>
      <c r="I25" s="579">
        <v>5786</v>
      </c>
      <c r="J25" s="579">
        <v>5110</v>
      </c>
      <c r="K25" s="579">
        <v>4776</v>
      </c>
      <c r="L25" s="579">
        <v>3977</v>
      </c>
      <c r="M25" s="579">
        <v>4059</v>
      </c>
      <c r="N25" s="579">
        <v>3568</v>
      </c>
      <c r="O25" s="580">
        <f>SUM(C25:N25)</f>
        <v>56656</v>
      </c>
    </row>
    <row r="26" spans="2:15" x14ac:dyDescent="0.2">
      <c r="B26" s="621" t="s">
        <v>81</v>
      </c>
      <c r="C26" s="579">
        <v>5510</v>
      </c>
      <c r="D26" s="579">
        <v>4688</v>
      </c>
      <c r="E26" s="579">
        <v>4749</v>
      </c>
      <c r="F26" s="579">
        <v>4467</v>
      </c>
      <c r="G26" s="579">
        <v>4049</v>
      </c>
      <c r="H26" s="579">
        <v>3172</v>
      </c>
      <c r="I26" s="579">
        <v>4277</v>
      </c>
      <c r="J26" s="579">
        <v>3182</v>
      </c>
      <c r="K26" s="579">
        <v>3315</v>
      </c>
      <c r="L26" s="579">
        <v>2933</v>
      </c>
      <c r="M26" s="579">
        <v>6535</v>
      </c>
      <c r="N26" s="579">
        <v>3407</v>
      </c>
      <c r="O26" s="580">
        <f>SUM(C26:N26)</f>
        <v>50284</v>
      </c>
    </row>
    <row r="27" spans="2:15" x14ac:dyDescent="0.2">
      <c r="B27" s="621" t="s">
        <v>82</v>
      </c>
      <c r="C27" s="579">
        <v>1276</v>
      </c>
      <c r="D27" s="579">
        <v>1111</v>
      </c>
      <c r="E27" s="579">
        <v>1410</v>
      </c>
      <c r="F27" s="579">
        <v>1258</v>
      </c>
      <c r="G27" s="579">
        <v>912</v>
      </c>
      <c r="H27" s="579">
        <v>1024</v>
      </c>
      <c r="I27" s="579">
        <v>1026</v>
      </c>
      <c r="J27" s="579">
        <v>948</v>
      </c>
      <c r="K27" s="579">
        <v>799</v>
      </c>
      <c r="L27" s="579">
        <v>835</v>
      </c>
      <c r="M27" s="579">
        <v>756</v>
      </c>
      <c r="N27" s="579">
        <v>701</v>
      </c>
      <c r="O27" s="580">
        <f>SUM(C27:N27)</f>
        <v>12056</v>
      </c>
    </row>
    <row r="28" spans="2:15" x14ac:dyDescent="0.2">
      <c r="B28" s="621" t="s">
        <v>96</v>
      </c>
      <c r="C28" s="579">
        <v>1328</v>
      </c>
      <c r="D28" s="579">
        <v>1032</v>
      </c>
      <c r="E28" s="579">
        <v>1217</v>
      </c>
      <c r="F28" s="579">
        <v>1638</v>
      </c>
      <c r="G28" s="579">
        <v>1077</v>
      </c>
      <c r="H28" s="579">
        <v>1083</v>
      </c>
      <c r="I28" s="579">
        <v>1016</v>
      </c>
      <c r="J28" s="579">
        <v>823</v>
      </c>
      <c r="K28" s="579">
        <v>558</v>
      </c>
      <c r="L28" s="579">
        <v>1084</v>
      </c>
      <c r="M28" s="579">
        <v>874</v>
      </c>
      <c r="N28" s="579">
        <v>634</v>
      </c>
      <c r="O28" s="580">
        <f>SUM(C28:N28)</f>
        <v>12364</v>
      </c>
    </row>
    <row r="29" spans="2:15" x14ac:dyDescent="0.2">
      <c r="B29" s="621" t="s">
        <v>83</v>
      </c>
      <c r="C29" s="579">
        <v>553</v>
      </c>
      <c r="D29" s="579">
        <v>477</v>
      </c>
      <c r="E29" s="579">
        <v>499</v>
      </c>
      <c r="F29" s="579">
        <v>434</v>
      </c>
      <c r="G29" s="579">
        <v>515</v>
      </c>
      <c r="H29" s="579">
        <v>516</v>
      </c>
      <c r="I29" s="579">
        <v>501</v>
      </c>
      <c r="J29" s="579">
        <v>452</v>
      </c>
      <c r="K29" s="579">
        <v>507</v>
      </c>
      <c r="L29" s="579">
        <v>424</v>
      </c>
      <c r="M29" s="579">
        <v>429</v>
      </c>
      <c r="N29" s="579">
        <v>373</v>
      </c>
      <c r="O29" s="580">
        <f>SUM(C29:N29)</f>
        <v>5680</v>
      </c>
    </row>
    <row r="30" spans="2:15" x14ac:dyDescent="0.2">
      <c r="B30" s="156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623"/>
    </row>
    <row r="31" spans="2:15" x14ac:dyDescent="0.2">
      <c r="B31" s="628" t="s">
        <v>97</v>
      </c>
      <c r="C31" s="629">
        <f t="shared" ref="C31:O31" si="2">SUM(C25:C30)</f>
        <v>13426</v>
      </c>
      <c r="D31" s="629">
        <f t="shared" si="2"/>
        <v>11648</v>
      </c>
      <c r="E31" s="629">
        <f t="shared" si="2"/>
        <v>12368</v>
      </c>
      <c r="F31" s="629">
        <f t="shared" si="2"/>
        <v>12811</v>
      </c>
      <c r="G31" s="629">
        <f t="shared" si="2"/>
        <v>12444</v>
      </c>
      <c r="H31" s="629">
        <f t="shared" si="2"/>
        <v>10678</v>
      </c>
      <c r="I31" s="629">
        <f t="shared" si="2"/>
        <v>12606</v>
      </c>
      <c r="J31" s="629">
        <f t="shared" si="2"/>
        <v>10515</v>
      </c>
      <c r="K31" s="629">
        <f>SUM(K25:K30)</f>
        <v>9955</v>
      </c>
      <c r="L31" s="629">
        <f t="shared" si="2"/>
        <v>9253</v>
      </c>
      <c r="M31" s="629">
        <f t="shared" si="2"/>
        <v>12653</v>
      </c>
      <c r="N31" s="629">
        <f t="shared" si="2"/>
        <v>8683</v>
      </c>
      <c r="O31" s="630">
        <f t="shared" si="2"/>
        <v>137040</v>
      </c>
    </row>
    <row r="32" spans="2:15" x14ac:dyDescent="0.2">
      <c r="B32" s="156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623"/>
    </row>
    <row r="33" spans="2:15" x14ac:dyDescent="0.2">
      <c r="B33" s="621" t="s">
        <v>192</v>
      </c>
      <c r="C33" s="155">
        <v>3768</v>
      </c>
      <c r="D33" s="155">
        <v>3865</v>
      </c>
      <c r="E33" s="155">
        <v>3886</v>
      </c>
      <c r="F33" s="155">
        <v>3326</v>
      </c>
      <c r="G33" s="155">
        <v>3648</v>
      </c>
      <c r="H33" s="155">
        <v>3707</v>
      </c>
      <c r="I33" s="155">
        <v>3466</v>
      </c>
      <c r="J33" s="155">
        <v>3484</v>
      </c>
      <c r="K33" s="155">
        <v>3823</v>
      </c>
      <c r="L33" s="155">
        <v>3486</v>
      </c>
      <c r="M33" s="155">
        <v>3471</v>
      </c>
      <c r="N33" s="155">
        <v>3257</v>
      </c>
      <c r="O33" s="574">
        <f>SUM(C33:N33)</f>
        <v>43187</v>
      </c>
    </row>
    <row r="34" spans="2:15" x14ac:dyDescent="0.2">
      <c r="B34" s="156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623"/>
    </row>
    <row r="35" spans="2:15" ht="15.75" x14ac:dyDescent="0.25">
      <c r="B35" s="631" t="s">
        <v>40</v>
      </c>
      <c r="C35" s="629">
        <f t="shared" ref="C35:O35" si="3">+C33+C31</f>
        <v>17194</v>
      </c>
      <c r="D35" s="629">
        <f t="shared" si="3"/>
        <v>15513</v>
      </c>
      <c r="E35" s="629">
        <f t="shared" si="3"/>
        <v>16254</v>
      </c>
      <c r="F35" s="629">
        <f t="shared" si="3"/>
        <v>16137</v>
      </c>
      <c r="G35" s="629">
        <f t="shared" si="3"/>
        <v>16092</v>
      </c>
      <c r="H35" s="629">
        <f t="shared" si="3"/>
        <v>14385</v>
      </c>
      <c r="I35" s="629">
        <f t="shared" si="3"/>
        <v>16072</v>
      </c>
      <c r="J35" s="629">
        <f t="shared" si="3"/>
        <v>13999</v>
      </c>
      <c r="K35" s="629">
        <f t="shared" si="3"/>
        <v>13778</v>
      </c>
      <c r="L35" s="629">
        <f t="shared" si="3"/>
        <v>12739</v>
      </c>
      <c r="M35" s="629">
        <f t="shared" si="3"/>
        <v>16124</v>
      </c>
      <c r="N35" s="629">
        <f t="shared" si="3"/>
        <v>11940</v>
      </c>
      <c r="O35" s="630">
        <f t="shared" si="3"/>
        <v>180227</v>
      </c>
    </row>
    <row r="38" spans="2:15" x14ac:dyDescent="0.2">
      <c r="O38" s="103" t="s">
        <v>9</v>
      </c>
    </row>
    <row r="41" spans="2:15" x14ac:dyDescent="0.2">
      <c r="G41" s="135"/>
    </row>
    <row r="42" spans="2:15" x14ac:dyDescent="0.2">
      <c r="G42" s="135"/>
    </row>
    <row r="43" spans="2:15" x14ac:dyDescent="0.2">
      <c r="G43" s="135"/>
    </row>
    <row r="44" spans="2:15" x14ac:dyDescent="0.2">
      <c r="G44" s="135"/>
    </row>
    <row r="45" spans="2:15" x14ac:dyDescent="0.2">
      <c r="G45" s="135"/>
    </row>
    <row r="46" spans="2:15" x14ac:dyDescent="0.2">
      <c r="G46" s="135"/>
    </row>
    <row r="47" spans="2:15" x14ac:dyDescent="0.2">
      <c r="G47" s="135"/>
    </row>
    <row r="48" spans="2:15" x14ac:dyDescent="0.2">
      <c r="G48" s="135"/>
    </row>
    <row r="49" spans="7:7" x14ac:dyDescent="0.2">
      <c r="G49" s="135"/>
    </row>
    <row r="50" spans="7:7" x14ac:dyDescent="0.2">
      <c r="G50" s="135"/>
    </row>
    <row r="51" spans="7:7" x14ac:dyDescent="0.2">
      <c r="G51" s="135"/>
    </row>
    <row r="52" spans="7:7" x14ac:dyDescent="0.2">
      <c r="G52" s="135"/>
    </row>
    <row r="53" spans="7:7" x14ac:dyDescent="0.2">
      <c r="G53" s="135"/>
    </row>
    <row r="54" spans="7:7" x14ac:dyDescent="0.2">
      <c r="G54" s="135"/>
    </row>
    <row r="55" spans="7:7" x14ac:dyDescent="0.2">
      <c r="G55" s="135"/>
    </row>
    <row r="56" spans="7:7" x14ac:dyDescent="0.2">
      <c r="G56" s="135">
        <v>65123</v>
      </c>
    </row>
  </sheetData>
  <hyperlinks>
    <hyperlink ref="O38" location="INDICE!C3" display="Volver al Indice"/>
    <hyperlink ref="B4" location="INDICE!C3" display="Volver al Indice"/>
  </hyperlinks>
  <printOptions horizontalCentered="1"/>
  <pageMargins left="0.19685039370078741" right="0.19685039370078741" top="0.82677165354330717" bottom="0.98425196850393704" header="0" footer="0"/>
  <pageSetup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opLeftCell="A16" workbookViewId="0">
      <selection activeCell="B29" sqref="B29"/>
    </sheetView>
  </sheetViews>
  <sheetFormatPr baseColWidth="10" defaultRowHeight="12.75" x14ac:dyDescent="0.2"/>
  <cols>
    <col min="1" max="1" width="5.42578125" style="177" customWidth="1"/>
    <col min="2" max="2" width="32.28515625" style="177" customWidth="1"/>
    <col min="3" max="3" width="10.140625" style="177" customWidth="1"/>
    <col min="4" max="4" width="10.28515625" style="177" customWidth="1"/>
    <col min="5" max="5" width="10.42578125" style="177" customWidth="1"/>
    <col min="6" max="6" width="10.5703125" style="177" customWidth="1"/>
    <col min="7" max="7" width="11.140625" style="177" customWidth="1"/>
    <col min="8" max="9" width="10.140625" style="177" customWidth="1"/>
    <col min="10" max="16384" width="11.42578125" style="177"/>
  </cols>
  <sheetData>
    <row r="1" spans="1:15" x14ac:dyDescent="0.2">
      <c r="C1" s="178" t="s">
        <v>9</v>
      </c>
    </row>
    <row r="2" spans="1:15" x14ac:dyDescent="0.2">
      <c r="B2" s="285" t="s">
        <v>121</v>
      </c>
      <c r="C2" s="286"/>
      <c r="D2" s="286"/>
      <c r="E2" s="286"/>
      <c r="F2" s="286"/>
      <c r="G2" s="286"/>
      <c r="H2" s="287"/>
      <c r="I2" s="287"/>
      <c r="J2" s="287"/>
      <c r="K2" s="287"/>
      <c r="L2" s="287"/>
      <c r="M2" s="287"/>
      <c r="N2" s="287"/>
      <c r="O2" s="287"/>
    </row>
    <row r="3" spans="1:15" x14ac:dyDescent="0.2">
      <c r="B3" s="285" t="s">
        <v>187</v>
      </c>
      <c r="C3" s="285"/>
      <c r="D3" s="285"/>
      <c r="E3" s="285"/>
      <c r="F3" s="285"/>
      <c r="G3" s="285"/>
      <c r="H3" s="287"/>
      <c r="I3" s="287"/>
      <c r="J3" s="287"/>
      <c r="K3" s="287"/>
      <c r="L3" s="287"/>
      <c r="M3" s="287"/>
      <c r="N3" s="287"/>
      <c r="O3" s="287"/>
    </row>
    <row r="4" spans="1:15" x14ac:dyDescent="0.2">
      <c r="B4" s="288">
        <v>2013</v>
      </c>
      <c r="C4" s="288"/>
      <c r="D4" s="288"/>
      <c r="E4" s="288"/>
      <c r="F4" s="288"/>
      <c r="G4" s="288"/>
      <c r="H4" s="287"/>
      <c r="I4" s="287"/>
      <c r="J4" s="287"/>
      <c r="K4" s="287"/>
      <c r="L4" s="287"/>
      <c r="M4" s="287"/>
      <c r="N4" s="287"/>
      <c r="O4" s="287"/>
    </row>
    <row r="5" spans="1:15" ht="13.5" thickBot="1" x14ac:dyDescent="0.25">
      <c r="B5" s="288"/>
      <c r="C5" s="179"/>
      <c r="D5" s="288"/>
      <c r="E5" s="288"/>
      <c r="F5" s="288"/>
      <c r="G5" s="288"/>
    </row>
    <row r="6" spans="1:15" ht="19.5" customHeight="1" x14ac:dyDescent="0.2">
      <c r="A6" s="177" t="s">
        <v>14</v>
      </c>
      <c r="B6" s="240" t="s">
        <v>154</v>
      </c>
      <c r="C6" s="216" t="s">
        <v>0</v>
      </c>
      <c r="D6" s="216" t="s">
        <v>1</v>
      </c>
      <c r="E6" s="216" t="s">
        <v>2</v>
      </c>
      <c r="F6" s="216" t="s">
        <v>3</v>
      </c>
      <c r="G6" s="216" t="s">
        <v>4</v>
      </c>
      <c r="H6" s="216" t="s">
        <v>10</v>
      </c>
      <c r="I6" s="216" t="s">
        <v>5</v>
      </c>
      <c r="J6" s="216" t="s">
        <v>6</v>
      </c>
      <c r="K6" s="216" t="s">
        <v>7</v>
      </c>
      <c r="L6" s="216" t="s">
        <v>8</v>
      </c>
      <c r="M6" s="216" t="s">
        <v>11</v>
      </c>
      <c r="N6" s="217" t="s">
        <v>12</v>
      </c>
      <c r="O6" s="218" t="s">
        <v>13</v>
      </c>
    </row>
    <row r="7" spans="1:15" ht="16.5" customHeight="1" x14ac:dyDescent="0.2">
      <c r="B7" s="253" t="s">
        <v>190</v>
      </c>
      <c r="C7" s="220">
        <f>+C8+C12</f>
        <v>468129</v>
      </c>
      <c r="D7" s="220">
        <f t="shared" ref="D7:F7" si="0">+D8+D12</f>
        <v>458919</v>
      </c>
      <c r="E7" s="220">
        <f t="shared" si="0"/>
        <v>467805</v>
      </c>
      <c r="F7" s="220">
        <f t="shared" si="0"/>
        <v>472186</v>
      </c>
      <c r="G7" s="220">
        <f t="shared" ref="G7" si="1">+G8+G12</f>
        <v>475944</v>
      </c>
      <c r="H7" s="220">
        <f t="shared" ref="H7" si="2">+H8+H12</f>
        <v>480484</v>
      </c>
      <c r="I7" s="220">
        <f t="shared" ref="I7" si="3">+I8+I12</f>
        <v>487136</v>
      </c>
      <c r="J7" s="220">
        <f t="shared" ref="J7" si="4">+J8+J12</f>
        <v>485768</v>
      </c>
      <c r="K7" s="220">
        <f t="shared" ref="K7" si="5">+K8+K12</f>
        <v>482963</v>
      </c>
      <c r="L7" s="220">
        <f t="shared" ref="L7" si="6">+L8+L12</f>
        <v>483861</v>
      </c>
      <c r="M7" s="220">
        <f t="shared" ref="M7" si="7">+M8+M12</f>
        <v>484918</v>
      </c>
      <c r="N7" s="221">
        <f t="shared" ref="N7:O7" si="8">+N8+N12</f>
        <v>486038</v>
      </c>
      <c r="O7" s="222">
        <f t="shared" si="8"/>
        <v>477845.91666666669</v>
      </c>
    </row>
    <row r="8" spans="1:15" ht="16.5" customHeight="1" x14ac:dyDescent="0.2">
      <c r="B8" s="251" t="s">
        <v>621</v>
      </c>
      <c r="C8" s="223">
        <f>+C9+C10+C11</f>
        <v>114126</v>
      </c>
      <c r="D8" s="223">
        <f t="shared" ref="D8:N8" si="9">+D9+D10+D11</f>
        <v>114551</v>
      </c>
      <c r="E8" s="223">
        <f t="shared" si="9"/>
        <v>115520</v>
      </c>
      <c r="F8" s="223">
        <f t="shared" si="9"/>
        <v>116124</v>
      </c>
      <c r="G8" s="223">
        <f t="shared" si="9"/>
        <v>118063</v>
      </c>
      <c r="H8" s="223">
        <f t="shared" si="9"/>
        <v>119646</v>
      </c>
      <c r="I8" s="223">
        <f t="shared" si="9"/>
        <v>122550</v>
      </c>
      <c r="J8" s="223">
        <f t="shared" si="9"/>
        <v>122830</v>
      </c>
      <c r="K8" s="223">
        <f t="shared" si="9"/>
        <v>122425</v>
      </c>
      <c r="L8" s="223">
        <f t="shared" si="9"/>
        <v>123796</v>
      </c>
      <c r="M8" s="223">
        <f t="shared" si="9"/>
        <v>124169</v>
      </c>
      <c r="N8" s="224">
        <f t="shared" si="9"/>
        <v>124136</v>
      </c>
      <c r="O8" s="225">
        <f t="shared" ref="O8" si="10">+O9+O10+O11</f>
        <v>119828</v>
      </c>
    </row>
    <row r="9" spans="1:15" ht="17.25" customHeight="1" x14ac:dyDescent="0.2">
      <c r="B9" s="254" t="s">
        <v>118</v>
      </c>
      <c r="C9" s="227">
        <v>40681</v>
      </c>
      <c r="D9" s="227">
        <v>40391</v>
      </c>
      <c r="E9" s="227">
        <v>40870</v>
      </c>
      <c r="F9" s="228">
        <v>41082</v>
      </c>
      <c r="G9" s="228">
        <v>41392</v>
      </c>
      <c r="H9" s="228">
        <v>42186</v>
      </c>
      <c r="I9" s="228">
        <v>42951</v>
      </c>
      <c r="J9" s="228">
        <v>43264</v>
      </c>
      <c r="K9" s="228">
        <v>43346</v>
      </c>
      <c r="L9" s="228">
        <v>43573</v>
      </c>
      <c r="M9" s="227">
        <v>43623</v>
      </c>
      <c r="N9" s="229">
        <v>43610</v>
      </c>
      <c r="O9" s="230">
        <f>AVERAGE(C9:N9)</f>
        <v>42247.416666666664</v>
      </c>
    </row>
    <row r="10" spans="1:15" ht="16.5" customHeight="1" x14ac:dyDescent="0.2">
      <c r="B10" s="254" t="s">
        <v>119</v>
      </c>
      <c r="C10" s="227">
        <v>59350</v>
      </c>
      <c r="D10" s="227">
        <v>59964</v>
      </c>
      <c r="E10" s="227">
        <v>60360</v>
      </c>
      <c r="F10" s="227">
        <v>60801</v>
      </c>
      <c r="G10" s="227">
        <v>62182</v>
      </c>
      <c r="H10" s="227">
        <v>62924</v>
      </c>
      <c r="I10" s="227">
        <v>65076</v>
      </c>
      <c r="J10" s="226">
        <v>65127</v>
      </c>
      <c r="K10" s="226">
        <v>64672</v>
      </c>
      <c r="L10" s="226">
        <v>65853</v>
      </c>
      <c r="M10" s="226">
        <v>66266</v>
      </c>
      <c r="N10" s="231">
        <v>66216</v>
      </c>
      <c r="O10" s="230">
        <f t="shared" ref="O10:O12" si="11">AVERAGE(C10:N10)</f>
        <v>63232.583333333336</v>
      </c>
    </row>
    <row r="11" spans="1:15" ht="16.5" customHeight="1" x14ac:dyDescent="0.2">
      <c r="B11" s="254" t="s">
        <v>120</v>
      </c>
      <c r="C11" s="227">
        <v>14095</v>
      </c>
      <c r="D11" s="227">
        <v>14196</v>
      </c>
      <c r="E11" s="227">
        <v>14290</v>
      </c>
      <c r="F11" s="227">
        <v>14241</v>
      </c>
      <c r="G11" s="227">
        <v>14489</v>
      </c>
      <c r="H11" s="227">
        <v>14536</v>
      </c>
      <c r="I11" s="227">
        <v>14523</v>
      </c>
      <c r="J11" s="226">
        <v>14439</v>
      </c>
      <c r="K11" s="226">
        <v>14407</v>
      </c>
      <c r="L11" s="226">
        <v>14370</v>
      </c>
      <c r="M11" s="226">
        <v>14280</v>
      </c>
      <c r="N11" s="231">
        <v>14310</v>
      </c>
      <c r="O11" s="230">
        <f t="shared" si="11"/>
        <v>14348</v>
      </c>
    </row>
    <row r="12" spans="1:15" ht="21.75" customHeight="1" thickBot="1" x14ac:dyDescent="0.25">
      <c r="B12" s="252" t="s">
        <v>203</v>
      </c>
      <c r="C12" s="233">
        <v>354003</v>
      </c>
      <c r="D12" s="233">
        <v>344368</v>
      </c>
      <c r="E12" s="233">
        <v>352285</v>
      </c>
      <c r="F12" s="234">
        <v>356062</v>
      </c>
      <c r="G12" s="234">
        <v>357881</v>
      </c>
      <c r="H12" s="234">
        <v>360838</v>
      </c>
      <c r="I12" s="234">
        <v>364586</v>
      </c>
      <c r="J12" s="234">
        <v>362938</v>
      </c>
      <c r="K12" s="234">
        <v>360538</v>
      </c>
      <c r="L12" s="234">
        <v>360065</v>
      </c>
      <c r="M12" s="234">
        <v>360749</v>
      </c>
      <c r="N12" s="235">
        <v>361902</v>
      </c>
      <c r="O12" s="236">
        <f t="shared" si="11"/>
        <v>358017.91666666669</v>
      </c>
    </row>
    <row r="13" spans="1:15" x14ac:dyDescent="0.2">
      <c r="B13" s="289" t="s">
        <v>185</v>
      </c>
      <c r="M13" s="177" t="s">
        <v>157</v>
      </c>
    </row>
    <row r="14" spans="1:15" s="290" customFormat="1" ht="12" x14ac:dyDescent="0.2">
      <c r="B14" s="291" t="s">
        <v>648</v>
      </c>
      <c r="C14" s="292"/>
      <c r="D14" s="292"/>
      <c r="E14" s="292"/>
      <c r="F14" s="292"/>
      <c r="G14" s="292"/>
      <c r="H14" s="292"/>
      <c r="I14" s="292"/>
      <c r="J14" s="292"/>
      <c r="K14" s="292"/>
    </row>
    <row r="16" spans="1:15" x14ac:dyDescent="0.2">
      <c r="B16" s="285" t="s">
        <v>116</v>
      </c>
      <c r="C16" s="286"/>
      <c r="D16" s="286"/>
      <c r="E16" s="286"/>
      <c r="F16" s="286"/>
      <c r="G16" s="286"/>
      <c r="H16" s="287"/>
      <c r="I16" s="287"/>
      <c r="J16" s="287"/>
      <c r="K16" s="287"/>
      <c r="L16" s="287"/>
      <c r="M16" s="287"/>
      <c r="N16" s="287"/>
      <c r="O16" s="287"/>
    </row>
    <row r="17" spans="1:16" x14ac:dyDescent="0.2">
      <c r="B17" s="285" t="s">
        <v>186</v>
      </c>
      <c r="C17" s="285"/>
      <c r="D17" s="285"/>
      <c r="E17" s="285"/>
      <c r="F17" s="285"/>
      <c r="G17" s="285"/>
      <c r="H17" s="287"/>
      <c r="I17" s="287"/>
      <c r="J17" s="287"/>
      <c r="K17" s="287"/>
      <c r="L17" s="287"/>
      <c r="M17" s="287"/>
      <c r="N17" s="287"/>
      <c r="O17" s="287"/>
    </row>
    <row r="18" spans="1:16" x14ac:dyDescent="0.2">
      <c r="B18" s="288">
        <v>2013</v>
      </c>
      <c r="C18" s="288"/>
      <c r="D18" s="288"/>
      <c r="E18" s="288"/>
      <c r="F18" s="288"/>
      <c r="G18" s="288"/>
      <c r="H18" s="287"/>
      <c r="I18" s="287"/>
      <c r="J18" s="287"/>
      <c r="K18" s="287"/>
      <c r="L18" s="287"/>
      <c r="M18" s="287"/>
      <c r="N18" s="287"/>
      <c r="O18" s="287"/>
    </row>
    <row r="19" spans="1:16" ht="13.5" thickBot="1" x14ac:dyDescent="0.25"/>
    <row r="20" spans="1:16" ht="20.25" customHeight="1" x14ac:dyDescent="0.2">
      <c r="B20" s="240" t="s">
        <v>154</v>
      </c>
      <c r="C20" s="216" t="s">
        <v>0</v>
      </c>
      <c r="D20" s="216" t="s">
        <v>1</v>
      </c>
      <c r="E20" s="216" t="s">
        <v>2</v>
      </c>
      <c r="F20" s="216" t="s">
        <v>3</v>
      </c>
      <c r="G20" s="216" t="s">
        <v>4</v>
      </c>
      <c r="H20" s="216" t="s">
        <v>10</v>
      </c>
      <c r="I20" s="216" t="s">
        <v>5</v>
      </c>
      <c r="J20" s="216" t="s">
        <v>6</v>
      </c>
      <c r="K20" s="216" t="s">
        <v>7</v>
      </c>
      <c r="L20" s="216" t="s">
        <v>8</v>
      </c>
      <c r="M20" s="216" t="s">
        <v>11</v>
      </c>
      <c r="N20" s="240" t="s">
        <v>12</v>
      </c>
      <c r="O20" s="245" t="s">
        <v>13</v>
      </c>
    </row>
    <row r="21" spans="1:16" ht="23.25" customHeight="1" x14ac:dyDescent="0.2">
      <c r="B21" s="250" t="s">
        <v>189</v>
      </c>
      <c r="C21" s="220">
        <f>+C23+C24+C25+C26</f>
        <v>5612162</v>
      </c>
      <c r="D21" s="220">
        <f t="shared" ref="D21:N21" si="12">+D23+D24+D25+D26</f>
        <v>5571146</v>
      </c>
      <c r="E21" s="220">
        <f t="shared" si="12"/>
        <v>5564672</v>
      </c>
      <c r="F21" s="220">
        <f t="shared" si="12"/>
        <v>5542264</v>
      </c>
      <c r="G21" s="220">
        <f t="shared" si="12"/>
        <v>5518667</v>
      </c>
      <c r="H21" s="220">
        <f t="shared" si="12"/>
        <v>5452215</v>
      </c>
      <c r="I21" s="220">
        <f t="shared" si="12"/>
        <v>5505403</v>
      </c>
      <c r="J21" s="220">
        <f>+J23+J24+J25+J26</f>
        <v>5488442</v>
      </c>
      <c r="K21" s="220">
        <f>+K23+K24+K25+K26</f>
        <v>5460488</v>
      </c>
      <c r="L21" s="220">
        <f>+L23+L24+L25+L26</f>
        <v>5492400</v>
      </c>
      <c r="M21" s="220">
        <f t="shared" si="12"/>
        <v>5542205</v>
      </c>
      <c r="N21" s="241">
        <f t="shared" si="12"/>
        <v>5641734</v>
      </c>
      <c r="O21" s="246">
        <f t="shared" ref="O21" si="13">+O22+O26</f>
        <v>5532649.833333334</v>
      </c>
    </row>
    <row r="22" spans="1:16" ht="23.25" customHeight="1" x14ac:dyDescent="0.2">
      <c r="B22" s="251" t="s">
        <v>621</v>
      </c>
      <c r="C22" s="237">
        <f>+C23+C24+C25</f>
        <v>4689163</v>
      </c>
      <c r="D22" s="223">
        <f t="shared" ref="D22" si="14">+D23+D24+D25</f>
        <v>4671641</v>
      </c>
      <c r="E22" s="223">
        <f t="shared" ref="E22" si="15">+E23+E24+E25</f>
        <v>4655083</v>
      </c>
      <c r="F22" s="223">
        <f t="shared" ref="F22" si="16">+F23+F24+F25</f>
        <v>4640368</v>
      </c>
      <c r="G22" s="223">
        <f t="shared" ref="G22" si="17">+G23+G24+G25</f>
        <v>4618890</v>
      </c>
      <c r="H22" s="223">
        <f t="shared" ref="H22" si="18">+H23+H24+H25</f>
        <v>4557262</v>
      </c>
      <c r="I22" s="223">
        <f t="shared" ref="I22" si="19">+I23+I24+I25</f>
        <v>4606759</v>
      </c>
      <c r="J22" s="223">
        <f t="shared" ref="J22" si="20">+J23+J24+J25</f>
        <v>4597423</v>
      </c>
      <c r="K22" s="223">
        <f t="shared" ref="K22" si="21">+K23+K24+K25</f>
        <v>4570782</v>
      </c>
      <c r="L22" s="223">
        <f t="shared" ref="L22" si="22">+L23+L24+L25</f>
        <v>4608322</v>
      </c>
      <c r="M22" s="223">
        <f t="shared" ref="M22" si="23">+M23+M24+M25</f>
        <v>4651501</v>
      </c>
      <c r="N22" s="242">
        <f t="shared" ref="N22:O22" si="24">+N23+N24+N25</f>
        <v>4703251</v>
      </c>
      <c r="O22" s="247">
        <f t="shared" si="24"/>
        <v>4630870.416666667</v>
      </c>
    </row>
    <row r="23" spans="1:16" ht="15" customHeight="1" x14ac:dyDescent="0.2">
      <c r="B23" s="251" t="s">
        <v>118</v>
      </c>
      <c r="C23" s="238">
        <v>2318475</v>
      </c>
      <c r="D23" s="227">
        <v>2281647</v>
      </c>
      <c r="E23" s="227">
        <v>2262475</v>
      </c>
      <c r="F23" s="228">
        <v>2248381</v>
      </c>
      <c r="G23" s="228">
        <v>2249910</v>
      </c>
      <c r="H23" s="228">
        <v>2188800</v>
      </c>
      <c r="I23" s="228">
        <v>2196064</v>
      </c>
      <c r="J23" s="228">
        <v>2178939</v>
      </c>
      <c r="K23" s="228">
        <v>2197366</v>
      </c>
      <c r="L23" s="228">
        <v>2189347</v>
      </c>
      <c r="M23" s="228">
        <v>2204115</v>
      </c>
      <c r="N23" s="243">
        <v>2243519</v>
      </c>
      <c r="O23" s="248">
        <f>AVERAGE(C23:N23)</f>
        <v>2229919.8333333335</v>
      </c>
      <c r="P23" s="179"/>
    </row>
    <row r="24" spans="1:16" ht="16.5" customHeight="1" x14ac:dyDescent="0.2">
      <c r="B24" s="251" t="s">
        <v>119</v>
      </c>
      <c r="C24" s="238">
        <v>1832450</v>
      </c>
      <c r="D24" s="227">
        <v>1847930</v>
      </c>
      <c r="E24" s="227">
        <v>1844065</v>
      </c>
      <c r="F24" s="228">
        <v>1847062</v>
      </c>
      <c r="G24" s="228">
        <v>1832693</v>
      </c>
      <c r="H24" s="228">
        <v>1837979</v>
      </c>
      <c r="I24" s="228">
        <v>1870040</v>
      </c>
      <c r="J24" s="228">
        <v>1877692</v>
      </c>
      <c r="K24" s="228">
        <v>1838024</v>
      </c>
      <c r="L24" s="228">
        <v>1879673</v>
      </c>
      <c r="M24" s="228">
        <v>1907651</v>
      </c>
      <c r="N24" s="243">
        <v>1918701</v>
      </c>
      <c r="O24" s="248">
        <f t="shared" ref="O24:O26" si="25">AVERAGE(C24:N24)</f>
        <v>1861163.3333333333</v>
      </c>
    </row>
    <row r="25" spans="1:16" ht="18" customHeight="1" x14ac:dyDescent="0.2">
      <c r="B25" s="251" t="s">
        <v>120</v>
      </c>
      <c r="C25" s="238">
        <v>538238</v>
      </c>
      <c r="D25" s="227">
        <v>542064</v>
      </c>
      <c r="E25" s="228">
        <v>548543</v>
      </c>
      <c r="F25" s="227">
        <v>544925</v>
      </c>
      <c r="G25" s="228">
        <v>536287</v>
      </c>
      <c r="H25" s="228">
        <v>530483</v>
      </c>
      <c r="I25" s="228">
        <v>540655</v>
      </c>
      <c r="J25" s="228">
        <v>540792</v>
      </c>
      <c r="K25" s="228">
        <v>535392</v>
      </c>
      <c r="L25" s="228">
        <v>539302</v>
      </c>
      <c r="M25" s="228">
        <v>539735</v>
      </c>
      <c r="N25" s="243">
        <v>541031</v>
      </c>
      <c r="O25" s="248">
        <f t="shared" si="25"/>
        <v>539787.25</v>
      </c>
    </row>
    <row r="26" spans="1:16" ht="18.75" customHeight="1" thickBot="1" x14ac:dyDescent="0.25">
      <c r="B26" s="252" t="s">
        <v>203</v>
      </c>
      <c r="C26" s="232">
        <v>922999</v>
      </c>
      <c r="D26" s="233">
        <v>899505</v>
      </c>
      <c r="E26" s="233">
        <v>909589</v>
      </c>
      <c r="F26" s="234">
        <v>901896</v>
      </c>
      <c r="G26" s="234">
        <v>899777</v>
      </c>
      <c r="H26" s="234">
        <v>894953</v>
      </c>
      <c r="I26" s="234">
        <v>898644</v>
      </c>
      <c r="J26" s="234">
        <v>891019</v>
      </c>
      <c r="K26" s="234">
        <v>889706</v>
      </c>
      <c r="L26" s="234">
        <v>884078</v>
      </c>
      <c r="M26" s="234">
        <v>890704</v>
      </c>
      <c r="N26" s="244">
        <v>938483</v>
      </c>
      <c r="O26" s="249">
        <f t="shared" si="25"/>
        <v>901779.41666666663</v>
      </c>
    </row>
    <row r="27" spans="1:16" ht="25.5" customHeight="1" x14ac:dyDescent="0.2">
      <c r="B27" s="293" t="s">
        <v>647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5"/>
      <c r="M27" s="295"/>
      <c r="N27" s="295"/>
      <c r="O27" s="295"/>
    </row>
    <row r="28" spans="1:16" x14ac:dyDescent="0.2">
      <c r="B28" s="296" t="s">
        <v>649</v>
      </c>
    </row>
    <row r="29" spans="1:16" ht="15" customHeight="1" x14ac:dyDescent="0.2"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178" t="s">
        <v>9</v>
      </c>
      <c r="P29" s="297"/>
    </row>
    <row r="31" spans="1:16" x14ac:dyDescent="0.2">
      <c r="A31" s="177" t="s">
        <v>14</v>
      </c>
      <c r="B31" s="298" t="s">
        <v>240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87"/>
    </row>
    <row r="32" spans="1:16" ht="15" x14ac:dyDescent="0.25">
      <c r="B32" s="288">
        <v>2013</v>
      </c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300"/>
    </row>
    <row r="33" spans="2:15" ht="13.5" thickBot="1" x14ac:dyDescent="0.25">
      <c r="B33" s="301"/>
      <c r="C33" s="301"/>
      <c r="D33" s="301"/>
      <c r="E33" s="301"/>
      <c r="F33" s="301"/>
      <c r="G33" s="301"/>
      <c r="H33" s="302"/>
      <c r="I33" s="302"/>
      <c r="J33" s="302"/>
      <c r="K33" s="302"/>
      <c r="L33" s="302"/>
      <c r="M33" s="302"/>
      <c r="N33" s="302"/>
      <c r="O33" s="302"/>
    </row>
    <row r="34" spans="2:15" x14ac:dyDescent="0.2">
      <c r="B34" s="216" t="s">
        <v>241</v>
      </c>
      <c r="C34" s="216" t="s">
        <v>0</v>
      </c>
      <c r="D34" s="216" t="s">
        <v>1</v>
      </c>
      <c r="E34" s="216" t="s">
        <v>2</v>
      </c>
      <c r="F34" s="216" t="s">
        <v>3</v>
      </c>
      <c r="G34" s="216" t="s">
        <v>4</v>
      </c>
      <c r="H34" s="216" t="s">
        <v>10</v>
      </c>
      <c r="I34" s="216" t="s">
        <v>5</v>
      </c>
      <c r="J34" s="216" t="s">
        <v>6</v>
      </c>
      <c r="K34" s="216" t="s">
        <v>7</v>
      </c>
      <c r="L34" s="216" t="s">
        <v>8</v>
      </c>
      <c r="M34" s="216" t="s">
        <v>11</v>
      </c>
      <c r="N34" s="216" t="s">
        <v>12</v>
      </c>
      <c r="O34" s="218" t="s">
        <v>242</v>
      </c>
    </row>
    <row r="35" spans="2:15" ht="15" x14ac:dyDescent="0.25">
      <c r="B35" s="255" t="s">
        <v>86</v>
      </c>
      <c r="C35" s="256">
        <f>+C36+C40+C44+C48</f>
        <v>5612162</v>
      </c>
      <c r="D35" s="256">
        <f t="shared" ref="D35:N35" si="26">+D36+D40+D44+D48</f>
        <v>5571146</v>
      </c>
      <c r="E35" s="256">
        <f t="shared" si="26"/>
        <v>5564672</v>
      </c>
      <c r="F35" s="257">
        <f t="shared" si="26"/>
        <v>5542264</v>
      </c>
      <c r="G35" s="257">
        <f t="shared" si="26"/>
        <v>5518667</v>
      </c>
      <c r="H35" s="257">
        <f t="shared" si="26"/>
        <v>5452215</v>
      </c>
      <c r="I35" s="257">
        <f t="shared" si="26"/>
        <v>5505403</v>
      </c>
      <c r="J35" s="257">
        <f t="shared" si="26"/>
        <v>5488442</v>
      </c>
      <c r="K35" s="257">
        <f t="shared" si="26"/>
        <v>5460488</v>
      </c>
      <c r="L35" s="257">
        <f t="shared" si="26"/>
        <v>5492400</v>
      </c>
      <c r="M35" s="257">
        <f t="shared" si="26"/>
        <v>5542205</v>
      </c>
      <c r="N35" s="258">
        <f t="shared" si="26"/>
        <v>5641734</v>
      </c>
      <c r="O35" s="259">
        <f>+O36+O40+O44+O48</f>
        <v>5532649.833333333</v>
      </c>
    </row>
    <row r="36" spans="2:15" x14ac:dyDescent="0.2">
      <c r="B36" s="219" t="s">
        <v>118</v>
      </c>
      <c r="C36" s="260">
        <f>SUM(C37:C39)</f>
        <v>2318475</v>
      </c>
      <c r="D36" s="260">
        <f t="shared" ref="D36:O36" si="27">SUM(D37:D39)</f>
        <v>2281647</v>
      </c>
      <c r="E36" s="260">
        <f t="shared" si="27"/>
        <v>2262475</v>
      </c>
      <c r="F36" s="261">
        <f t="shared" si="27"/>
        <v>2248381</v>
      </c>
      <c r="G36" s="261">
        <f t="shared" si="27"/>
        <v>2249910</v>
      </c>
      <c r="H36" s="262">
        <f t="shared" si="27"/>
        <v>2188800</v>
      </c>
      <c r="I36" s="262">
        <f t="shared" si="27"/>
        <v>2196064</v>
      </c>
      <c r="J36" s="262">
        <f t="shared" si="27"/>
        <v>2178939</v>
      </c>
      <c r="K36" s="262">
        <f t="shared" si="27"/>
        <v>2197366</v>
      </c>
      <c r="L36" s="262">
        <f t="shared" si="27"/>
        <v>2189347</v>
      </c>
      <c r="M36" s="262">
        <f t="shared" si="27"/>
        <v>2204115</v>
      </c>
      <c r="N36" s="263">
        <f t="shared" si="27"/>
        <v>2243519</v>
      </c>
      <c r="O36" s="264">
        <f t="shared" si="27"/>
        <v>2229919.833333333</v>
      </c>
    </row>
    <row r="37" spans="2:15" ht="15" x14ac:dyDescent="0.25">
      <c r="B37" s="265" t="s">
        <v>243</v>
      </c>
      <c r="C37" s="266">
        <v>1295073</v>
      </c>
      <c r="D37" s="228">
        <v>1285975</v>
      </c>
      <c r="E37" s="228">
        <v>1270547</v>
      </c>
      <c r="F37" s="228">
        <v>1263436</v>
      </c>
      <c r="G37" s="228">
        <v>1249793</v>
      </c>
      <c r="H37" s="228">
        <v>1233619</v>
      </c>
      <c r="I37" s="228">
        <v>1235120</v>
      </c>
      <c r="J37" s="228">
        <v>1228627</v>
      </c>
      <c r="K37" s="228">
        <v>1227196</v>
      </c>
      <c r="L37" s="228">
        <v>1222819</v>
      </c>
      <c r="M37" s="228">
        <v>1237143</v>
      </c>
      <c r="N37" s="267">
        <v>1259424</v>
      </c>
      <c r="O37" s="239">
        <f>(AVERAGE(C37:N37))</f>
        <v>1250731</v>
      </c>
    </row>
    <row r="38" spans="2:15" ht="15" x14ac:dyDescent="0.25">
      <c r="B38" s="268" t="s">
        <v>244</v>
      </c>
      <c r="C38" s="266">
        <v>900082</v>
      </c>
      <c r="D38" s="228">
        <v>868007</v>
      </c>
      <c r="E38" s="228">
        <v>861723</v>
      </c>
      <c r="F38" s="228">
        <v>867639</v>
      </c>
      <c r="G38" s="228">
        <v>856498</v>
      </c>
      <c r="H38" s="228">
        <v>839453</v>
      </c>
      <c r="I38" s="228">
        <v>838066</v>
      </c>
      <c r="J38" s="228">
        <v>825738</v>
      </c>
      <c r="K38" s="228">
        <v>831678</v>
      </c>
      <c r="L38" s="228">
        <v>836758</v>
      </c>
      <c r="M38" s="228">
        <v>830115</v>
      </c>
      <c r="N38" s="267">
        <v>865278</v>
      </c>
      <c r="O38" s="239">
        <f t="shared" ref="O38:O39" si="28">(AVERAGE(C38:N38))</f>
        <v>851752.91666666663</v>
      </c>
    </row>
    <row r="39" spans="2:15" ht="15" x14ac:dyDescent="0.25">
      <c r="B39" s="265" t="s">
        <v>245</v>
      </c>
      <c r="C39" s="266">
        <v>123320</v>
      </c>
      <c r="D39" s="228">
        <v>127665</v>
      </c>
      <c r="E39" s="228">
        <v>130205</v>
      </c>
      <c r="F39" s="228">
        <v>117306</v>
      </c>
      <c r="G39" s="228">
        <v>143619</v>
      </c>
      <c r="H39" s="228">
        <v>115728</v>
      </c>
      <c r="I39" s="228">
        <v>122878</v>
      </c>
      <c r="J39" s="228">
        <v>124574</v>
      </c>
      <c r="K39" s="228">
        <v>138492</v>
      </c>
      <c r="L39" s="228">
        <v>129770</v>
      </c>
      <c r="M39" s="228">
        <v>136857</v>
      </c>
      <c r="N39" s="267">
        <v>118817</v>
      </c>
      <c r="O39" s="239">
        <f t="shared" si="28"/>
        <v>127435.91666666667</v>
      </c>
    </row>
    <row r="40" spans="2:15" x14ac:dyDescent="0.2">
      <c r="B40" s="255" t="s">
        <v>119</v>
      </c>
      <c r="C40" s="269">
        <f>SUM(C41:C43)</f>
        <v>1832450</v>
      </c>
      <c r="D40" s="269">
        <f t="shared" ref="D40:N40" si="29">SUM(D41:D43)</f>
        <v>1847930</v>
      </c>
      <c r="E40" s="269">
        <f t="shared" si="29"/>
        <v>1844065</v>
      </c>
      <c r="F40" s="270">
        <f t="shared" si="29"/>
        <v>1847062</v>
      </c>
      <c r="G40" s="270">
        <f t="shared" si="29"/>
        <v>1832693</v>
      </c>
      <c r="H40" s="271">
        <f t="shared" si="29"/>
        <v>1837979</v>
      </c>
      <c r="I40" s="271">
        <f t="shared" si="29"/>
        <v>1870040</v>
      </c>
      <c r="J40" s="271">
        <f t="shared" si="29"/>
        <v>1877692</v>
      </c>
      <c r="K40" s="271">
        <f t="shared" si="29"/>
        <v>1838024</v>
      </c>
      <c r="L40" s="271">
        <f t="shared" si="29"/>
        <v>1879673</v>
      </c>
      <c r="M40" s="271">
        <f t="shared" si="29"/>
        <v>1907651</v>
      </c>
      <c r="N40" s="272">
        <f t="shared" si="29"/>
        <v>1918701</v>
      </c>
      <c r="O40" s="273">
        <f t="shared" ref="O40" si="30">SUM(O41:O43)</f>
        <v>1861163.3333333335</v>
      </c>
    </row>
    <row r="41" spans="2:15" ht="15" x14ac:dyDescent="0.25">
      <c r="B41" s="268" t="s">
        <v>243</v>
      </c>
      <c r="C41" s="266">
        <v>1207696</v>
      </c>
      <c r="D41" s="228">
        <v>1216585</v>
      </c>
      <c r="E41" s="228">
        <v>1190149</v>
      </c>
      <c r="F41" s="228">
        <v>1208342</v>
      </c>
      <c r="G41" s="228">
        <v>1194043</v>
      </c>
      <c r="H41" s="228">
        <v>1187175</v>
      </c>
      <c r="I41" s="228">
        <v>1172220</v>
      </c>
      <c r="J41" s="228">
        <v>1162342</v>
      </c>
      <c r="K41" s="228">
        <v>1151139</v>
      </c>
      <c r="L41" s="228">
        <v>1174817</v>
      </c>
      <c r="M41" s="228">
        <v>1182066</v>
      </c>
      <c r="N41" s="267">
        <v>1167696</v>
      </c>
      <c r="O41" s="239">
        <f>(AVERAGE(C41:N41))</f>
        <v>1184522.5</v>
      </c>
    </row>
    <row r="42" spans="2:15" ht="15" x14ac:dyDescent="0.25">
      <c r="B42" s="268" t="s">
        <v>244</v>
      </c>
      <c r="C42" s="266">
        <v>500146</v>
      </c>
      <c r="D42" s="228">
        <v>513298</v>
      </c>
      <c r="E42" s="228">
        <v>498533</v>
      </c>
      <c r="F42" s="228">
        <v>504805</v>
      </c>
      <c r="G42" s="228">
        <v>500179</v>
      </c>
      <c r="H42" s="228">
        <v>498918</v>
      </c>
      <c r="I42" s="228">
        <v>484533</v>
      </c>
      <c r="J42" s="228">
        <v>485679</v>
      </c>
      <c r="K42" s="228">
        <v>492824</v>
      </c>
      <c r="L42" s="228">
        <v>493611</v>
      </c>
      <c r="M42" s="228">
        <v>509542</v>
      </c>
      <c r="N42" s="267">
        <v>525356</v>
      </c>
      <c r="O42" s="239">
        <f t="shared" ref="O42:O43" si="31">(AVERAGE(C42:N42))</f>
        <v>500618.66666666669</v>
      </c>
    </row>
    <row r="43" spans="2:15" ht="15" x14ac:dyDescent="0.25">
      <c r="B43" s="268" t="s">
        <v>245</v>
      </c>
      <c r="C43" s="266">
        <v>124608</v>
      </c>
      <c r="D43" s="228">
        <v>118047</v>
      </c>
      <c r="E43" s="228">
        <v>155383</v>
      </c>
      <c r="F43" s="228">
        <v>133915</v>
      </c>
      <c r="G43" s="228">
        <v>138471</v>
      </c>
      <c r="H43" s="228">
        <v>151886</v>
      </c>
      <c r="I43" s="228">
        <v>213287</v>
      </c>
      <c r="J43" s="228">
        <v>229671</v>
      </c>
      <c r="K43" s="228">
        <v>194061</v>
      </c>
      <c r="L43" s="228">
        <v>211245</v>
      </c>
      <c r="M43" s="228">
        <v>216043</v>
      </c>
      <c r="N43" s="267">
        <v>225649</v>
      </c>
      <c r="O43" s="239">
        <f t="shared" si="31"/>
        <v>176022.16666666666</v>
      </c>
    </row>
    <row r="44" spans="2:15" x14ac:dyDescent="0.2">
      <c r="B44" s="255" t="s">
        <v>120</v>
      </c>
      <c r="C44" s="255">
        <f>SUM(C45:C47)</f>
        <v>538238</v>
      </c>
      <c r="D44" s="255">
        <f t="shared" ref="D44:N44" si="32">SUM(D45:D47)</f>
        <v>542064</v>
      </c>
      <c r="E44" s="255">
        <f t="shared" si="32"/>
        <v>548543</v>
      </c>
      <c r="F44" s="274">
        <f t="shared" si="32"/>
        <v>544925</v>
      </c>
      <c r="G44" s="274">
        <f t="shared" si="32"/>
        <v>536287</v>
      </c>
      <c r="H44" s="274">
        <f t="shared" si="32"/>
        <v>530483</v>
      </c>
      <c r="I44" s="274">
        <f t="shared" si="32"/>
        <v>540655</v>
      </c>
      <c r="J44" s="271">
        <f t="shared" si="32"/>
        <v>540792</v>
      </c>
      <c r="K44" s="274">
        <f t="shared" si="32"/>
        <v>535392</v>
      </c>
      <c r="L44" s="274">
        <f t="shared" si="32"/>
        <v>539302</v>
      </c>
      <c r="M44" s="274">
        <f t="shared" si="32"/>
        <v>539735</v>
      </c>
      <c r="N44" s="275">
        <f t="shared" si="32"/>
        <v>541031</v>
      </c>
      <c r="O44" s="276">
        <f t="shared" ref="O44" si="33">SUM(O45:O47)</f>
        <v>539787.25</v>
      </c>
    </row>
    <row r="45" spans="2:15" ht="15" x14ac:dyDescent="0.25">
      <c r="B45" s="268" t="s">
        <v>243</v>
      </c>
      <c r="C45" s="266">
        <v>348114</v>
      </c>
      <c r="D45" s="266">
        <v>346310</v>
      </c>
      <c r="E45" s="266">
        <v>345458</v>
      </c>
      <c r="F45" s="266">
        <v>342338</v>
      </c>
      <c r="G45" s="266">
        <v>331382</v>
      </c>
      <c r="H45" s="266">
        <v>324568</v>
      </c>
      <c r="I45" s="266">
        <v>327013</v>
      </c>
      <c r="J45" s="266">
        <v>326272</v>
      </c>
      <c r="K45" s="266">
        <v>340595</v>
      </c>
      <c r="L45" s="266">
        <v>342554</v>
      </c>
      <c r="M45" s="266">
        <v>344726</v>
      </c>
      <c r="N45" s="277">
        <v>341306</v>
      </c>
      <c r="O45" s="239">
        <f>(AVERAGE(C45:N45))</f>
        <v>338386.33333333331</v>
      </c>
    </row>
    <row r="46" spans="2:15" ht="15" x14ac:dyDescent="0.25">
      <c r="B46" s="268" t="s">
        <v>244</v>
      </c>
      <c r="C46" s="266">
        <v>177204</v>
      </c>
      <c r="D46" s="266">
        <v>178484</v>
      </c>
      <c r="E46" s="266">
        <v>177915</v>
      </c>
      <c r="F46" s="266">
        <v>173808</v>
      </c>
      <c r="G46" s="266">
        <v>168788</v>
      </c>
      <c r="H46" s="266">
        <v>166822</v>
      </c>
      <c r="I46" s="266">
        <v>176889</v>
      </c>
      <c r="J46" s="266">
        <v>176059</v>
      </c>
      <c r="K46" s="266">
        <v>185566</v>
      </c>
      <c r="L46" s="266">
        <v>185915</v>
      </c>
      <c r="M46" s="266">
        <v>186239</v>
      </c>
      <c r="N46" s="277">
        <v>184677</v>
      </c>
      <c r="O46" s="239">
        <f t="shared" ref="O46:O50" si="34">(AVERAGE(C46:N46))</f>
        <v>178197.16666666666</v>
      </c>
    </row>
    <row r="47" spans="2:15" ht="15" x14ac:dyDescent="0.25">
      <c r="B47" s="268" t="s">
        <v>245</v>
      </c>
      <c r="C47" s="266">
        <v>12920</v>
      </c>
      <c r="D47" s="266">
        <v>17270</v>
      </c>
      <c r="E47" s="266">
        <v>25170</v>
      </c>
      <c r="F47" s="266">
        <v>28779</v>
      </c>
      <c r="G47" s="266">
        <v>36117</v>
      </c>
      <c r="H47" s="266">
        <v>39093</v>
      </c>
      <c r="I47" s="266">
        <v>36753</v>
      </c>
      <c r="J47" s="266">
        <v>38461</v>
      </c>
      <c r="K47" s="266">
        <v>9231</v>
      </c>
      <c r="L47" s="266">
        <v>10833</v>
      </c>
      <c r="M47" s="266">
        <v>8770</v>
      </c>
      <c r="N47" s="277">
        <v>15048</v>
      </c>
      <c r="O47" s="239">
        <f t="shared" si="34"/>
        <v>23203.75</v>
      </c>
    </row>
    <row r="48" spans="2:15" ht="15" x14ac:dyDescent="0.25">
      <c r="B48" s="268" t="s">
        <v>246</v>
      </c>
      <c r="C48" s="278">
        <f>SUM(C49:C51)</f>
        <v>922999</v>
      </c>
      <c r="D48" s="278">
        <f t="shared" ref="D48:N48" si="35">SUM(D49:D51)</f>
        <v>899505</v>
      </c>
      <c r="E48" s="278">
        <f t="shared" si="35"/>
        <v>909589</v>
      </c>
      <c r="F48" s="278">
        <f t="shared" si="35"/>
        <v>901896</v>
      </c>
      <c r="G48" s="278">
        <f t="shared" si="35"/>
        <v>899777</v>
      </c>
      <c r="H48" s="278">
        <f t="shared" si="35"/>
        <v>894953</v>
      </c>
      <c r="I48" s="278">
        <f t="shared" si="35"/>
        <v>898644</v>
      </c>
      <c r="J48" s="271">
        <f t="shared" si="35"/>
        <v>891019</v>
      </c>
      <c r="K48" s="274">
        <f t="shared" si="35"/>
        <v>889706</v>
      </c>
      <c r="L48" s="274">
        <f t="shared" si="35"/>
        <v>884078</v>
      </c>
      <c r="M48" s="274">
        <f t="shared" si="35"/>
        <v>890704</v>
      </c>
      <c r="N48" s="275">
        <f t="shared" si="35"/>
        <v>938483</v>
      </c>
      <c r="O48" s="276">
        <f>SUM(O49:O50)</f>
        <v>901779.41666666663</v>
      </c>
    </row>
    <row r="49" spans="2:15" ht="15" x14ac:dyDescent="0.25">
      <c r="B49" s="268" t="s">
        <v>243</v>
      </c>
      <c r="C49" s="266">
        <v>461622</v>
      </c>
      <c r="D49" s="266">
        <v>458344</v>
      </c>
      <c r="E49" s="266">
        <v>459150</v>
      </c>
      <c r="F49" s="266">
        <v>451810</v>
      </c>
      <c r="G49" s="266">
        <v>448209</v>
      </c>
      <c r="H49" s="266">
        <v>447146</v>
      </c>
      <c r="I49" s="266">
        <v>446087</v>
      </c>
      <c r="J49" s="266">
        <v>444061</v>
      </c>
      <c r="K49" s="266">
        <v>442452</v>
      </c>
      <c r="L49" s="266">
        <v>435930</v>
      </c>
      <c r="M49" s="266">
        <v>443984</v>
      </c>
      <c r="N49" s="277">
        <v>462301</v>
      </c>
      <c r="O49" s="239">
        <f>(AVERAGE(C49:N49))</f>
        <v>450091.33333333331</v>
      </c>
    </row>
    <row r="50" spans="2:15" ht="15.75" thickBot="1" x14ac:dyDescent="0.3">
      <c r="B50" s="279" t="s">
        <v>244</v>
      </c>
      <c r="C50" s="280">
        <v>461377</v>
      </c>
      <c r="D50" s="281">
        <v>441161</v>
      </c>
      <c r="E50" s="282">
        <v>450439</v>
      </c>
      <c r="F50" s="281">
        <v>450086</v>
      </c>
      <c r="G50" s="281">
        <v>451568</v>
      </c>
      <c r="H50" s="281">
        <v>447807</v>
      </c>
      <c r="I50" s="281">
        <v>452557</v>
      </c>
      <c r="J50" s="281">
        <v>446958</v>
      </c>
      <c r="K50" s="281">
        <v>447254</v>
      </c>
      <c r="L50" s="281">
        <v>448148</v>
      </c>
      <c r="M50" s="281">
        <v>446720</v>
      </c>
      <c r="N50" s="283">
        <v>476182</v>
      </c>
      <c r="O50" s="284">
        <f t="shared" si="34"/>
        <v>451688.08333333331</v>
      </c>
    </row>
    <row r="51" spans="2:15" x14ac:dyDescent="0.2">
      <c r="B51" s="296" t="s">
        <v>247</v>
      </c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</row>
    <row r="52" spans="2:15" x14ac:dyDescent="0.2">
      <c r="B52" s="296" t="s">
        <v>619</v>
      </c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</row>
  </sheetData>
  <phoneticPr fontId="11" type="noConversion"/>
  <hyperlinks>
    <hyperlink ref="C1" location="INDICE!C3" display="Volver al Indice"/>
    <hyperlink ref="O29" location="INDICE!C3" display="Volver al Indice"/>
  </hyperlinks>
  <printOptions horizontalCentered="1"/>
  <pageMargins left="0.19685039370078741" right="0.19685039370078741" top="0.78740157480314965" bottom="0.98425196850393704" header="0" footer="0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tabSelected="1" topLeftCell="A2" zoomScale="90" zoomScaleNormal="90" workbookViewId="0">
      <selection activeCell="N24" sqref="N24"/>
    </sheetView>
  </sheetViews>
  <sheetFormatPr baseColWidth="10" defaultRowHeight="12.75" x14ac:dyDescent="0.2"/>
  <cols>
    <col min="1" max="1" width="4.7109375" style="1" customWidth="1"/>
    <col min="2" max="2" width="44.7109375" style="1" customWidth="1"/>
    <col min="3" max="10" width="9.7109375" style="1" customWidth="1"/>
    <col min="11" max="11" width="11.5703125" style="1" customWidth="1"/>
    <col min="12" max="14" width="9.7109375" style="1" customWidth="1"/>
    <col min="15" max="16384" width="11.42578125" style="1"/>
  </cols>
  <sheetData>
    <row r="1" spans="2:15" x14ac:dyDescent="0.2">
      <c r="B1" s="175" t="s">
        <v>9</v>
      </c>
    </row>
    <row r="2" spans="2:15" ht="15.75" x14ac:dyDescent="0.2">
      <c r="B2" s="638" t="s">
        <v>204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</row>
    <row r="3" spans="2:15" ht="15.75" x14ac:dyDescent="0.2">
      <c r="B3" s="638">
        <v>2013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</row>
    <row r="4" spans="2:15" x14ac:dyDescent="0.2">
      <c r="B4" s="215"/>
      <c r="C4" s="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2:15" ht="26.25" customHeight="1" x14ac:dyDescent="0.2">
      <c r="B5" s="304" t="s">
        <v>117</v>
      </c>
      <c r="C5" s="304" t="s">
        <v>0</v>
      </c>
      <c r="D5" s="304" t="s">
        <v>1</v>
      </c>
      <c r="E5" s="304" t="s">
        <v>2</v>
      </c>
      <c r="F5" s="304" t="s">
        <v>3</v>
      </c>
      <c r="G5" s="304" t="s">
        <v>4</v>
      </c>
      <c r="H5" s="304" t="s">
        <v>10</v>
      </c>
      <c r="I5" s="304" t="s">
        <v>5</v>
      </c>
      <c r="J5" s="304" t="s">
        <v>6</v>
      </c>
      <c r="K5" s="304" t="s">
        <v>7</v>
      </c>
      <c r="L5" s="304" t="s">
        <v>8</v>
      </c>
      <c r="M5" s="304" t="s">
        <v>11</v>
      </c>
      <c r="N5" s="304" t="s">
        <v>12</v>
      </c>
      <c r="O5" s="304" t="s">
        <v>40</v>
      </c>
    </row>
    <row r="6" spans="2:15" ht="18" customHeight="1" x14ac:dyDescent="0.25">
      <c r="B6" s="397" t="s">
        <v>235</v>
      </c>
      <c r="C6" s="398">
        <f t="shared" ref="C6:N6" si="0">+C7+C8+C9</f>
        <v>21552</v>
      </c>
      <c r="D6" s="399">
        <f t="shared" si="0"/>
        <v>18995</v>
      </c>
      <c r="E6" s="399">
        <f t="shared" si="0"/>
        <v>20914</v>
      </c>
      <c r="F6" s="399">
        <f t="shared" si="0"/>
        <v>21680</v>
      </c>
      <c r="G6" s="399">
        <f t="shared" si="0"/>
        <v>20569</v>
      </c>
      <c r="H6" s="399">
        <f t="shared" si="0"/>
        <v>20198</v>
      </c>
      <c r="I6" s="399">
        <f t="shared" si="0"/>
        <v>20384</v>
      </c>
      <c r="J6" s="399">
        <f t="shared" si="0"/>
        <v>21056</v>
      </c>
      <c r="K6" s="399">
        <f t="shared" si="0"/>
        <v>16486</v>
      </c>
      <c r="L6" s="399">
        <f t="shared" si="0"/>
        <v>21614</v>
      </c>
      <c r="M6" s="399">
        <f t="shared" si="0"/>
        <v>21899</v>
      </c>
      <c r="N6" s="399">
        <f t="shared" si="0"/>
        <v>21083</v>
      </c>
      <c r="O6" s="398">
        <f>SUM(C6:N6)</f>
        <v>246430</v>
      </c>
    </row>
    <row r="7" spans="2:15" ht="18" customHeight="1" x14ac:dyDescent="0.2">
      <c r="B7" s="305" t="s">
        <v>118</v>
      </c>
      <c r="C7" s="237">
        <f t="shared" ref="C7:L7" si="1">+C11+C15</f>
        <v>9085</v>
      </c>
      <c r="D7" s="223">
        <f t="shared" si="1"/>
        <v>7900</v>
      </c>
      <c r="E7" s="223">
        <f t="shared" si="1"/>
        <v>9037</v>
      </c>
      <c r="F7" s="223">
        <f t="shared" si="1"/>
        <v>9479</v>
      </c>
      <c r="G7" s="223">
        <f t="shared" si="1"/>
        <v>9022</v>
      </c>
      <c r="H7" s="223">
        <f t="shared" si="1"/>
        <v>9039</v>
      </c>
      <c r="I7" s="223">
        <f t="shared" ref="I7" si="2">+I11+I15</f>
        <v>8795</v>
      </c>
      <c r="J7" s="223">
        <f t="shared" si="1"/>
        <v>9230</v>
      </c>
      <c r="K7" s="223">
        <f t="shared" si="1"/>
        <v>7160</v>
      </c>
      <c r="L7" s="223">
        <f t="shared" si="1"/>
        <v>9463</v>
      </c>
      <c r="M7" s="223">
        <f t="shared" ref="M7:N7" si="3">+M11+M15</f>
        <v>9781</v>
      </c>
      <c r="N7" s="223">
        <f t="shared" si="3"/>
        <v>9625</v>
      </c>
      <c r="O7" s="237">
        <f t="shared" ref="O7:O9" si="4">SUM(C7:N7)</f>
        <v>107616</v>
      </c>
    </row>
    <row r="8" spans="2:15" ht="18" customHeight="1" x14ac:dyDescent="0.2">
      <c r="B8" s="305" t="s">
        <v>119</v>
      </c>
      <c r="C8" s="237">
        <f t="shared" ref="C8:F9" si="5">+C12+C16</f>
        <v>9261</v>
      </c>
      <c r="D8" s="223">
        <f t="shared" si="5"/>
        <v>8116</v>
      </c>
      <c r="E8" s="223">
        <f t="shared" si="5"/>
        <v>8556</v>
      </c>
      <c r="F8" s="223">
        <f t="shared" ref="F8:H9" si="6">+F12+F16</f>
        <v>8687</v>
      </c>
      <c r="G8" s="223">
        <f t="shared" si="6"/>
        <v>8280</v>
      </c>
      <c r="H8" s="223">
        <f t="shared" si="6"/>
        <v>8094</v>
      </c>
      <c r="I8" s="223">
        <f t="shared" ref="I8" si="7">+I12+I16</f>
        <v>8245</v>
      </c>
      <c r="J8" s="223">
        <f t="shared" ref="J8" si="8">+J12+J16</f>
        <v>8376</v>
      </c>
      <c r="K8" s="223">
        <f t="shared" ref="K8:L9" si="9">+K12+K16</f>
        <v>6523</v>
      </c>
      <c r="L8" s="223">
        <f t="shared" si="9"/>
        <v>8461</v>
      </c>
      <c r="M8" s="223">
        <f t="shared" ref="M8:N8" si="10">+M12+M16</f>
        <v>8560</v>
      </c>
      <c r="N8" s="223">
        <f t="shared" si="10"/>
        <v>8235</v>
      </c>
      <c r="O8" s="237">
        <f t="shared" si="4"/>
        <v>99394</v>
      </c>
    </row>
    <row r="9" spans="2:15" ht="18" customHeight="1" x14ac:dyDescent="0.2">
      <c r="B9" s="219" t="s">
        <v>120</v>
      </c>
      <c r="C9" s="237">
        <f t="shared" si="5"/>
        <v>3206</v>
      </c>
      <c r="D9" s="223">
        <f t="shared" si="5"/>
        <v>2979</v>
      </c>
      <c r="E9" s="223">
        <f t="shared" si="5"/>
        <v>3321</v>
      </c>
      <c r="F9" s="223">
        <f t="shared" si="5"/>
        <v>3514</v>
      </c>
      <c r="G9" s="223">
        <f t="shared" si="6"/>
        <v>3267</v>
      </c>
      <c r="H9" s="223">
        <f t="shared" si="6"/>
        <v>3065</v>
      </c>
      <c r="I9" s="223">
        <f t="shared" ref="I9" si="11">+I13+I17</f>
        <v>3344</v>
      </c>
      <c r="J9" s="223">
        <f t="shared" ref="J9" si="12">+J13+J17</f>
        <v>3450</v>
      </c>
      <c r="K9" s="223">
        <f t="shared" si="9"/>
        <v>2803</v>
      </c>
      <c r="L9" s="223">
        <f t="shared" si="9"/>
        <v>3690</v>
      </c>
      <c r="M9" s="223">
        <f t="shared" ref="M9:N9" si="13">+M13+M17</f>
        <v>3558</v>
      </c>
      <c r="N9" s="223">
        <f t="shared" si="13"/>
        <v>3223</v>
      </c>
      <c r="O9" s="237">
        <f t="shared" si="4"/>
        <v>39420</v>
      </c>
    </row>
    <row r="10" spans="2:15" ht="18" customHeight="1" x14ac:dyDescent="0.2">
      <c r="B10" s="400" t="s">
        <v>122</v>
      </c>
      <c r="C10" s="398">
        <f t="shared" ref="C10:N10" si="14">+C11+C12+C13</f>
        <v>17714</v>
      </c>
      <c r="D10" s="399">
        <f t="shared" si="14"/>
        <v>15765</v>
      </c>
      <c r="E10" s="399">
        <f t="shared" si="14"/>
        <v>16694</v>
      </c>
      <c r="F10" s="399">
        <f t="shared" si="14"/>
        <v>17312</v>
      </c>
      <c r="G10" s="399">
        <f t="shared" si="14"/>
        <v>16194</v>
      </c>
      <c r="H10" s="399">
        <f t="shared" si="14"/>
        <v>16097</v>
      </c>
      <c r="I10" s="399">
        <f t="shared" si="14"/>
        <v>16581</v>
      </c>
      <c r="J10" s="399">
        <f t="shared" si="14"/>
        <v>17064</v>
      </c>
      <c r="K10" s="399">
        <f t="shared" si="14"/>
        <v>13183</v>
      </c>
      <c r="L10" s="399">
        <f t="shared" si="14"/>
        <v>17519</v>
      </c>
      <c r="M10" s="399">
        <f t="shared" si="14"/>
        <v>17524</v>
      </c>
      <c r="N10" s="399">
        <f t="shared" si="14"/>
        <v>16904</v>
      </c>
      <c r="O10" s="398">
        <f t="shared" ref="O10" si="15">+O11+O12+O13</f>
        <v>198551</v>
      </c>
    </row>
    <row r="11" spans="2:15" ht="18" customHeight="1" x14ac:dyDescent="0.2">
      <c r="B11" s="305" t="s">
        <v>118</v>
      </c>
      <c r="C11" s="238">
        <v>7416</v>
      </c>
      <c r="D11" s="227">
        <v>6554</v>
      </c>
      <c r="E11" s="227">
        <v>7244</v>
      </c>
      <c r="F11" s="228">
        <v>7608</v>
      </c>
      <c r="G11" s="228">
        <v>7149</v>
      </c>
      <c r="H11" s="228">
        <v>7252</v>
      </c>
      <c r="I11" s="228">
        <v>7275</v>
      </c>
      <c r="J11" s="228">
        <v>7608</v>
      </c>
      <c r="K11" s="228">
        <v>5865</v>
      </c>
      <c r="L11" s="228">
        <v>7770</v>
      </c>
      <c r="M11" s="402">
        <v>7944</v>
      </c>
      <c r="N11" s="227">
        <v>7829</v>
      </c>
      <c r="O11" s="238">
        <f>SUM(C11:N11)</f>
        <v>87514</v>
      </c>
    </row>
    <row r="12" spans="2:15" ht="18" customHeight="1" x14ac:dyDescent="0.2">
      <c r="B12" s="305" t="s">
        <v>119</v>
      </c>
      <c r="C12" s="238">
        <v>7656</v>
      </c>
      <c r="D12" s="227">
        <v>6784</v>
      </c>
      <c r="E12" s="227">
        <v>6815</v>
      </c>
      <c r="F12" s="228">
        <v>6928</v>
      </c>
      <c r="G12" s="227">
        <v>6479</v>
      </c>
      <c r="H12" s="227">
        <v>6390</v>
      </c>
      <c r="I12" s="227">
        <v>6620</v>
      </c>
      <c r="J12" s="227">
        <v>6751</v>
      </c>
      <c r="K12" s="403">
        <v>5125</v>
      </c>
      <c r="L12" s="227">
        <v>6777</v>
      </c>
      <c r="M12" s="227">
        <v>6772</v>
      </c>
      <c r="N12" s="227">
        <v>6510</v>
      </c>
      <c r="O12" s="238">
        <f>SUM(C12:N12)</f>
        <v>79607</v>
      </c>
    </row>
    <row r="13" spans="2:15" ht="18" customHeight="1" x14ac:dyDescent="0.2">
      <c r="B13" s="219" t="s">
        <v>120</v>
      </c>
      <c r="C13" s="307">
        <v>2642</v>
      </c>
      <c r="D13" s="207">
        <v>2427</v>
      </c>
      <c r="E13" s="207">
        <v>2635</v>
      </c>
      <c r="F13" s="207">
        <v>2776</v>
      </c>
      <c r="G13" s="207">
        <v>2566</v>
      </c>
      <c r="H13" s="207">
        <v>2455</v>
      </c>
      <c r="I13" s="207">
        <v>2686</v>
      </c>
      <c r="J13" s="207">
        <v>2705</v>
      </c>
      <c r="K13" s="308">
        <v>2193</v>
      </c>
      <c r="L13" s="207">
        <v>2972</v>
      </c>
      <c r="M13" s="207">
        <v>2808</v>
      </c>
      <c r="N13" s="207">
        <v>2565</v>
      </c>
      <c r="O13" s="307">
        <f>SUM(C13:N13)</f>
        <v>31430</v>
      </c>
    </row>
    <row r="14" spans="2:15" ht="18" customHeight="1" x14ac:dyDescent="0.2">
      <c r="B14" s="400" t="s">
        <v>123</v>
      </c>
      <c r="C14" s="398">
        <f t="shared" ref="C14:N14" si="16">+C15+C16+C17</f>
        <v>3838</v>
      </c>
      <c r="D14" s="399">
        <f t="shared" si="16"/>
        <v>3230</v>
      </c>
      <c r="E14" s="399">
        <f t="shared" si="16"/>
        <v>4220</v>
      </c>
      <c r="F14" s="399">
        <f t="shared" si="16"/>
        <v>4368</v>
      </c>
      <c r="G14" s="399">
        <f t="shared" si="16"/>
        <v>4375</v>
      </c>
      <c r="H14" s="399">
        <f t="shared" si="16"/>
        <v>4101</v>
      </c>
      <c r="I14" s="399">
        <f t="shared" si="16"/>
        <v>3803</v>
      </c>
      <c r="J14" s="399">
        <f t="shared" si="16"/>
        <v>3992</v>
      </c>
      <c r="K14" s="399">
        <f t="shared" si="16"/>
        <v>3303</v>
      </c>
      <c r="L14" s="399">
        <f t="shared" si="16"/>
        <v>4095</v>
      </c>
      <c r="M14" s="399">
        <f t="shared" si="16"/>
        <v>4375</v>
      </c>
      <c r="N14" s="399">
        <f t="shared" si="16"/>
        <v>4179</v>
      </c>
      <c r="O14" s="398">
        <f t="shared" ref="O14" si="17">+O15+O16+O17</f>
        <v>47879</v>
      </c>
    </row>
    <row r="15" spans="2:15" ht="18" customHeight="1" x14ac:dyDescent="0.2">
      <c r="B15" s="305" t="s">
        <v>118</v>
      </c>
      <c r="C15" s="238">
        <v>1669</v>
      </c>
      <c r="D15" s="227">
        <v>1346</v>
      </c>
      <c r="E15" s="227">
        <v>1793</v>
      </c>
      <c r="F15" s="228">
        <v>1871</v>
      </c>
      <c r="G15" s="228">
        <v>1873</v>
      </c>
      <c r="H15" s="228">
        <v>1787</v>
      </c>
      <c r="I15" s="228">
        <v>1520</v>
      </c>
      <c r="J15" s="228">
        <v>1622</v>
      </c>
      <c r="K15" s="228">
        <v>1295</v>
      </c>
      <c r="L15" s="228">
        <v>1693</v>
      </c>
      <c r="M15" s="227">
        <v>1837</v>
      </c>
      <c r="N15" s="227">
        <v>1796</v>
      </c>
      <c r="O15" s="238">
        <f>SUM(C15:N15)</f>
        <v>20102</v>
      </c>
    </row>
    <row r="16" spans="2:15" ht="18" customHeight="1" x14ac:dyDescent="0.2">
      <c r="B16" s="305" t="s">
        <v>119</v>
      </c>
      <c r="C16" s="238">
        <v>1605</v>
      </c>
      <c r="D16" s="227">
        <v>1332</v>
      </c>
      <c r="E16" s="227">
        <v>1741</v>
      </c>
      <c r="F16" s="228">
        <v>1759</v>
      </c>
      <c r="G16" s="227">
        <v>1801</v>
      </c>
      <c r="H16" s="227">
        <v>1704</v>
      </c>
      <c r="I16" s="227">
        <v>1625</v>
      </c>
      <c r="J16" s="227">
        <v>1625</v>
      </c>
      <c r="K16" s="227">
        <v>1398</v>
      </c>
      <c r="L16" s="227">
        <v>1684</v>
      </c>
      <c r="M16" s="227">
        <v>1788</v>
      </c>
      <c r="N16" s="227">
        <v>1725</v>
      </c>
      <c r="O16" s="238">
        <f>SUM(C16:N16)</f>
        <v>19787</v>
      </c>
    </row>
    <row r="17" spans="2:15" ht="18" customHeight="1" x14ac:dyDescent="0.2">
      <c r="B17" s="219" t="s">
        <v>120</v>
      </c>
      <c r="C17" s="307">
        <v>564</v>
      </c>
      <c r="D17" s="207">
        <v>552</v>
      </c>
      <c r="E17" s="207">
        <v>686</v>
      </c>
      <c r="F17" s="207">
        <v>738</v>
      </c>
      <c r="G17" s="207">
        <v>701</v>
      </c>
      <c r="H17" s="207">
        <v>610</v>
      </c>
      <c r="I17" s="207">
        <v>658</v>
      </c>
      <c r="J17" s="207">
        <v>745</v>
      </c>
      <c r="K17" s="207">
        <v>610</v>
      </c>
      <c r="L17" s="207">
        <v>718</v>
      </c>
      <c r="M17" s="207">
        <v>750</v>
      </c>
      <c r="N17" s="207">
        <v>658</v>
      </c>
      <c r="O17" s="307">
        <f>SUM(C17:N17)</f>
        <v>7990</v>
      </c>
    </row>
    <row r="18" spans="2:15" ht="18" customHeight="1" x14ac:dyDescent="0.2">
      <c r="B18" s="219"/>
      <c r="C18" s="3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307"/>
    </row>
    <row r="19" spans="2:15" ht="18" customHeight="1" x14ac:dyDescent="0.25">
      <c r="B19" s="401" t="s">
        <v>234</v>
      </c>
      <c r="C19" s="398">
        <f t="shared" ref="C19:N19" si="18">+C20+C21+C22</f>
        <v>368</v>
      </c>
      <c r="D19" s="399">
        <f t="shared" si="18"/>
        <v>368</v>
      </c>
      <c r="E19" s="399">
        <f t="shared" si="18"/>
        <v>368</v>
      </c>
      <c r="F19" s="399">
        <f t="shared" si="18"/>
        <v>508</v>
      </c>
      <c r="G19" s="399">
        <f t="shared" si="18"/>
        <v>458</v>
      </c>
      <c r="H19" s="399">
        <f t="shared" si="18"/>
        <v>492</v>
      </c>
      <c r="I19" s="399">
        <f t="shared" si="18"/>
        <v>437</v>
      </c>
      <c r="J19" s="399">
        <f t="shared" si="18"/>
        <v>479</v>
      </c>
      <c r="K19" s="399">
        <f t="shared" si="18"/>
        <v>402</v>
      </c>
      <c r="L19" s="399">
        <f t="shared" si="18"/>
        <v>445</v>
      </c>
      <c r="M19" s="399">
        <f t="shared" si="18"/>
        <v>499</v>
      </c>
      <c r="N19" s="399">
        <f t="shared" si="18"/>
        <v>390</v>
      </c>
      <c r="O19" s="398">
        <f t="shared" ref="O19" si="19">+O20+O21+O22</f>
        <v>5214</v>
      </c>
    </row>
    <row r="20" spans="2:15" ht="24" customHeight="1" x14ac:dyDescent="0.2">
      <c r="B20" s="305" t="s">
        <v>118</v>
      </c>
      <c r="C20" s="238">
        <v>135</v>
      </c>
      <c r="D20" s="227">
        <v>132</v>
      </c>
      <c r="E20" s="227">
        <v>159</v>
      </c>
      <c r="F20" s="228">
        <v>219</v>
      </c>
      <c r="G20" s="228">
        <v>238</v>
      </c>
      <c r="H20" s="228">
        <v>223</v>
      </c>
      <c r="I20" s="228">
        <v>213</v>
      </c>
      <c r="J20" s="228">
        <v>239</v>
      </c>
      <c r="K20" s="228">
        <v>163</v>
      </c>
      <c r="L20" s="228">
        <v>209</v>
      </c>
      <c r="M20" s="227">
        <v>203</v>
      </c>
      <c r="N20" s="227">
        <v>156</v>
      </c>
      <c r="O20" s="238">
        <f>SUM(C20:N20)</f>
        <v>2289</v>
      </c>
    </row>
    <row r="21" spans="2:15" ht="21" customHeight="1" x14ac:dyDescent="0.2">
      <c r="B21" s="305" t="s">
        <v>119</v>
      </c>
      <c r="C21" s="238">
        <v>138</v>
      </c>
      <c r="D21" s="227">
        <v>134</v>
      </c>
      <c r="E21" s="227">
        <v>116</v>
      </c>
      <c r="F21" s="228">
        <v>157</v>
      </c>
      <c r="G21" s="227">
        <v>131</v>
      </c>
      <c r="H21" s="227">
        <v>169</v>
      </c>
      <c r="I21" s="227">
        <v>145</v>
      </c>
      <c r="J21" s="227">
        <v>116</v>
      </c>
      <c r="K21" s="227">
        <v>137</v>
      </c>
      <c r="L21" s="227">
        <v>152</v>
      </c>
      <c r="M21" s="227">
        <v>154</v>
      </c>
      <c r="N21" s="227">
        <v>119</v>
      </c>
      <c r="O21" s="238">
        <f>SUM(C21:N21)</f>
        <v>1668</v>
      </c>
    </row>
    <row r="22" spans="2:15" ht="23.25" customHeight="1" x14ac:dyDescent="0.2">
      <c r="B22" s="219" t="s">
        <v>120</v>
      </c>
      <c r="C22" s="307">
        <v>95</v>
      </c>
      <c r="D22" s="207">
        <v>102</v>
      </c>
      <c r="E22" s="207">
        <v>93</v>
      </c>
      <c r="F22" s="207">
        <v>132</v>
      </c>
      <c r="G22" s="207">
        <v>89</v>
      </c>
      <c r="H22" s="207">
        <v>100</v>
      </c>
      <c r="I22" s="207">
        <v>79</v>
      </c>
      <c r="J22" s="207">
        <v>124</v>
      </c>
      <c r="K22" s="207">
        <v>102</v>
      </c>
      <c r="L22" s="207">
        <v>84</v>
      </c>
      <c r="M22" s="207">
        <v>142</v>
      </c>
      <c r="N22" s="207">
        <v>115</v>
      </c>
      <c r="O22" s="207">
        <f>SUM(C22:N22)</f>
        <v>1257</v>
      </c>
    </row>
    <row r="24" spans="2:15" x14ac:dyDescent="0.2">
      <c r="N24" s="175" t="s">
        <v>9</v>
      </c>
      <c r="O24" s="175"/>
    </row>
    <row r="25" spans="2:15" ht="15.75" x14ac:dyDescent="0.2">
      <c r="B25" s="638" t="s">
        <v>205</v>
      </c>
      <c r="C25" s="638"/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  <c r="O25" s="638"/>
    </row>
    <row r="26" spans="2:15" ht="15.75" x14ac:dyDescent="0.2">
      <c r="B26" s="638">
        <v>2013</v>
      </c>
      <c r="C26" s="639"/>
      <c r="D26" s="639"/>
      <c r="E26" s="639"/>
      <c r="F26" s="639"/>
      <c r="G26" s="639"/>
      <c r="H26" s="639"/>
      <c r="I26" s="639"/>
      <c r="J26" s="639"/>
      <c r="K26" s="639"/>
      <c r="L26" s="639"/>
      <c r="M26" s="639"/>
      <c r="N26" s="639"/>
      <c r="O26" s="639"/>
    </row>
    <row r="27" spans="2:15" x14ac:dyDescent="0.2">
      <c r="B27" s="215"/>
      <c r="C27" s="215"/>
      <c r="D27" s="215"/>
      <c r="E27" s="215"/>
      <c r="F27" s="215"/>
      <c r="G27" s="215"/>
      <c r="H27" s="215"/>
      <c r="I27" s="215"/>
      <c r="J27" s="215"/>
      <c r="K27" s="175" t="s">
        <v>9</v>
      </c>
      <c r="L27" s="215"/>
      <c r="M27" s="215"/>
      <c r="N27" s="215"/>
      <c r="O27" s="215"/>
    </row>
    <row r="28" spans="2:15" ht="27" customHeight="1" x14ac:dyDescent="0.2">
      <c r="B28" s="304" t="s">
        <v>238</v>
      </c>
      <c r="C28" s="304" t="s">
        <v>0</v>
      </c>
      <c r="D28" s="304" t="s">
        <v>1</v>
      </c>
      <c r="E28" s="304" t="s">
        <v>2</v>
      </c>
      <c r="F28" s="304" t="s">
        <v>3</v>
      </c>
      <c r="G28" s="304" t="s">
        <v>4</v>
      </c>
      <c r="H28" s="304" t="s">
        <v>10</v>
      </c>
      <c r="I28" s="304" t="s">
        <v>5</v>
      </c>
      <c r="J28" s="304" t="s">
        <v>6</v>
      </c>
      <c r="K28" s="304" t="s">
        <v>7</v>
      </c>
      <c r="L28" s="304" t="s">
        <v>8</v>
      </c>
      <c r="M28" s="304" t="s">
        <v>11</v>
      </c>
      <c r="N28" s="304" t="s">
        <v>12</v>
      </c>
      <c r="O28" s="304" t="s">
        <v>40</v>
      </c>
    </row>
    <row r="29" spans="2:15" ht="30.75" customHeight="1" x14ac:dyDescent="0.2">
      <c r="B29" s="404" t="s">
        <v>237</v>
      </c>
      <c r="C29" s="405">
        <f t="shared" ref="C29:J29" si="20">+C30+C31+C32</f>
        <v>359684</v>
      </c>
      <c r="D29" s="406">
        <f t="shared" si="20"/>
        <v>335461</v>
      </c>
      <c r="E29" s="406">
        <f t="shared" si="20"/>
        <v>383479</v>
      </c>
      <c r="F29" s="406">
        <f t="shared" si="20"/>
        <v>367172</v>
      </c>
      <c r="G29" s="406">
        <f t="shared" si="20"/>
        <v>384128</v>
      </c>
      <c r="H29" s="406">
        <f t="shared" si="20"/>
        <v>381557</v>
      </c>
      <c r="I29" s="406">
        <f t="shared" si="20"/>
        <v>390359</v>
      </c>
      <c r="J29" s="406">
        <f t="shared" si="20"/>
        <v>398156</v>
      </c>
      <c r="K29" s="406">
        <f t="shared" ref="K29:N29" si="21">+K30+K31+K32</f>
        <v>357646</v>
      </c>
      <c r="L29" s="406">
        <f t="shared" si="21"/>
        <v>392944</v>
      </c>
      <c r="M29" s="406">
        <f t="shared" si="21"/>
        <v>384975</v>
      </c>
      <c r="N29" s="406">
        <f t="shared" si="21"/>
        <v>403766</v>
      </c>
      <c r="O29" s="407">
        <f>SUM(C29:N29)</f>
        <v>4539327</v>
      </c>
    </row>
    <row r="30" spans="2:15" ht="18" customHeight="1" x14ac:dyDescent="0.2">
      <c r="B30" s="305" t="s">
        <v>118</v>
      </c>
      <c r="C30" s="409">
        <f t="shared" ref="C30:J30" si="22">+C34+C38</f>
        <v>159152</v>
      </c>
      <c r="D30" s="410">
        <f t="shared" si="22"/>
        <v>146465</v>
      </c>
      <c r="E30" s="410">
        <f t="shared" si="22"/>
        <v>170385</v>
      </c>
      <c r="F30" s="410">
        <f t="shared" si="22"/>
        <v>164111</v>
      </c>
      <c r="G30" s="410">
        <f t="shared" si="22"/>
        <v>173565</v>
      </c>
      <c r="H30" s="410">
        <f t="shared" si="22"/>
        <v>176122</v>
      </c>
      <c r="I30" s="410">
        <f t="shared" si="22"/>
        <v>177202</v>
      </c>
      <c r="J30" s="410">
        <f t="shared" si="22"/>
        <v>180599</v>
      </c>
      <c r="K30" s="410">
        <f t="shared" ref="K30:N30" si="23">+K34+K38</f>
        <v>164733</v>
      </c>
      <c r="L30" s="410">
        <f t="shared" si="23"/>
        <v>180645</v>
      </c>
      <c r="M30" s="410">
        <f t="shared" si="23"/>
        <v>177392</v>
      </c>
      <c r="N30" s="410">
        <f t="shared" si="23"/>
        <v>184702</v>
      </c>
      <c r="O30" s="409">
        <f t="shared" ref="O30:O32" si="24">SUM(C30:N30)</f>
        <v>2055073</v>
      </c>
    </row>
    <row r="31" spans="2:15" ht="18" customHeight="1" x14ac:dyDescent="0.2">
      <c r="B31" s="305" t="s">
        <v>119</v>
      </c>
      <c r="C31" s="260">
        <f t="shared" ref="C31:F32" si="25">+C35+C39</f>
        <v>156233</v>
      </c>
      <c r="D31" s="220">
        <f t="shared" si="25"/>
        <v>147099</v>
      </c>
      <c r="E31" s="220">
        <f t="shared" si="25"/>
        <v>165484</v>
      </c>
      <c r="F31" s="220">
        <f t="shared" si="25"/>
        <v>156475</v>
      </c>
      <c r="G31" s="220">
        <f t="shared" ref="G31:H32" si="26">+G35+G39</f>
        <v>161669</v>
      </c>
      <c r="H31" s="220">
        <f t="shared" si="26"/>
        <v>157953</v>
      </c>
      <c r="I31" s="220">
        <f t="shared" ref="I31:J32" si="27">+I35+I39</f>
        <v>159644</v>
      </c>
      <c r="J31" s="220">
        <f t="shared" si="27"/>
        <v>160413</v>
      </c>
      <c r="K31" s="220">
        <f t="shared" ref="K31:N31" si="28">+K35+K39</f>
        <v>140925</v>
      </c>
      <c r="L31" s="220">
        <f t="shared" si="28"/>
        <v>152881</v>
      </c>
      <c r="M31" s="220">
        <f t="shared" si="28"/>
        <v>148996</v>
      </c>
      <c r="N31" s="220">
        <f t="shared" si="28"/>
        <v>161838</v>
      </c>
      <c r="O31" s="260">
        <f t="shared" si="24"/>
        <v>1869610</v>
      </c>
    </row>
    <row r="32" spans="2:15" ht="18" customHeight="1" x14ac:dyDescent="0.2">
      <c r="B32" s="219" t="s">
        <v>120</v>
      </c>
      <c r="C32" s="260">
        <f t="shared" si="25"/>
        <v>44299</v>
      </c>
      <c r="D32" s="220">
        <f t="shared" si="25"/>
        <v>41897</v>
      </c>
      <c r="E32" s="220">
        <f t="shared" si="25"/>
        <v>47610</v>
      </c>
      <c r="F32" s="220">
        <f t="shared" si="25"/>
        <v>46586</v>
      </c>
      <c r="G32" s="220">
        <f t="shared" si="26"/>
        <v>48894</v>
      </c>
      <c r="H32" s="220">
        <f t="shared" si="26"/>
        <v>47482</v>
      </c>
      <c r="I32" s="220">
        <f t="shared" si="27"/>
        <v>53513</v>
      </c>
      <c r="J32" s="220">
        <f t="shared" si="27"/>
        <v>57144</v>
      </c>
      <c r="K32" s="220">
        <f t="shared" ref="K32:N32" si="29">+K36+K40</f>
        <v>51988</v>
      </c>
      <c r="L32" s="220">
        <f t="shared" si="29"/>
        <v>59418</v>
      </c>
      <c r="M32" s="220">
        <f t="shared" si="29"/>
        <v>58587</v>
      </c>
      <c r="N32" s="220">
        <f t="shared" si="29"/>
        <v>57226</v>
      </c>
      <c r="O32" s="260">
        <f t="shared" si="24"/>
        <v>614644</v>
      </c>
    </row>
    <row r="33" spans="2:15" ht="18" customHeight="1" x14ac:dyDescent="0.2">
      <c r="B33" s="408" t="s">
        <v>122</v>
      </c>
      <c r="C33" s="398">
        <f t="shared" ref="C33:O33" si="30">+C34+C35+C36</f>
        <v>276759</v>
      </c>
      <c r="D33" s="399">
        <f t="shared" si="30"/>
        <v>258901</v>
      </c>
      <c r="E33" s="399">
        <f t="shared" si="30"/>
        <v>293388</v>
      </c>
      <c r="F33" s="399">
        <f t="shared" si="30"/>
        <v>278015</v>
      </c>
      <c r="G33" s="399">
        <f t="shared" si="30"/>
        <v>288863</v>
      </c>
      <c r="H33" s="399">
        <f t="shared" si="30"/>
        <v>286821</v>
      </c>
      <c r="I33" s="399">
        <f t="shared" si="30"/>
        <v>294214</v>
      </c>
      <c r="J33" s="399">
        <f t="shared" si="30"/>
        <v>300551</v>
      </c>
      <c r="K33" s="399">
        <f t="shared" si="30"/>
        <v>267760</v>
      </c>
      <c r="L33" s="399">
        <f t="shared" si="30"/>
        <v>295349</v>
      </c>
      <c r="M33" s="399">
        <f t="shared" si="30"/>
        <v>289039</v>
      </c>
      <c r="N33" s="399">
        <f t="shared" si="30"/>
        <v>302502</v>
      </c>
      <c r="O33" s="398">
        <f t="shared" si="30"/>
        <v>3432162</v>
      </c>
    </row>
    <row r="34" spans="2:15" ht="18" customHeight="1" x14ac:dyDescent="0.2">
      <c r="B34" s="305" t="s">
        <v>118</v>
      </c>
      <c r="C34" s="238">
        <v>120294</v>
      </c>
      <c r="D34" s="227">
        <v>112121</v>
      </c>
      <c r="E34" s="227">
        <v>130591</v>
      </c>
      <c r="F34" s="228">
        <v>124574</v>
      </c>
      <c r="G34" s="228">
        <v>130545</v>
      </c>
      <c r="H34" s="228">
        <v>132445</v>
      </c>
      <c r="I34" s="228">
        <v>134191</v>
      </c>
      <c r="J34" s="228">
        <v>138237</v>
      </c>
      <c r="K34" s="228">
        <v>124837</v>
      </c>
      <c r="L34" s="228">
        <v>136812</v>
      </c>
      <c r="M34" s="227">
        <v>134052</v>
      </c>
      <c r="N34" s="227">
        <v>139597</v>
      </c>
      <c r="O34" s="238">
        <f>SUM(C34:N34)</f>
        <v>1558296</v>
      </c>
    </row>
    <row r="35" spans="2:15" ht="18" customHeight="1" x14ac:dyDescent="0.2">
      <c r="B35" s="305" t="s">
        <v>119</v>
      </c>
      <c r="C35" s="307">
        <v>120494</v>
      </c>
      <c r="D35" s="207">
        <v>113501</v>
      </c>
      <c r="E35" s="207">
        <v>125737</v>
      </c>
      <c r="F35" s="309">
        <v>117129</v>
      </c>
      <c r="G35" s="207">
        <v>120428</v>
      </c>
      <c r="H35" s="207">
        <v>117529</v>
      </c>
      <c r="I35" s="207">
        <v>118405</v>
      </c>
      <c r="J35" s="207">
        <v>118970</v>
      </c>
      <c r="K35" s="207">
        <v>103930</v>
      </c>
      <c r="L35" s="207">
        <v>113317</v>
      </c>
      <c r="M35" s="207">
        <v>110491</v>
      </c>
      <c r="N35" s="207">
        <v>119442</v>
      </c>
      <c r="O35" s="307">
        <f>SUM(C35:N35)</f>
        <v>1399373</v>
      </c>
    </row>
    <row r="36" spans="2:15" ht="18" customHeight="1" x14ac:dyDescent="0.2">
      <c r="B36" s="219" t="s">
        <v>120</v>
      </c>
      <c r="C36" s="307">
        <v>35971</v>
      </c>
      <c r="D36" s="207">
        <v>33279</v>
      </c>
      <c r="E36" s="207">
        <v>37060</v>
      </c>
      <c r="F36" s="207">
        <v>36312</v>
      </c>
      <c r="G36" s="207">
        <v>37890</v>
      </c>
      <c r="H36" s="207">
        <v>36847</v>
      </c>
      <c r="I36" s="207">
        <v>41618</v>
      </c>
      <c r="J36" s="309">
        <v>43344</v>
      </c>
      <c r="K36" s="207">
        <v>38993</v>
      </c>
      <c r="L36" s="207">
        <v>45220</v>
      </c>
      <c r="M36" s="207">
        <v>44496</v>
      </c>
      <c r="N36" s="207">
        <v>43463</v>
      </c>
      <c r="O36" s="307">
        <f>SUM(C36:N36)</f>
        <v>474493</v>
      </c>
    </row>
    <row r="37" spans="2:15" ht="18" customHeight="1" x14ac:dyDescent="0.2">
      <c r="B37" s="408" t="s">
        <v>124</v>
      </c>
      <c r="C37" s="398">
        <f t="shared" ref="C37:O37" si="31">+C38+C39+C40</f>
        <v>82925</v>
      </c>
      <c r="D37" s="399">
        <f t="shared" si="31"/>
        <v>76560</v>
      </c>
      <c r="E37" s="399">
        <f t="shared" si="31"/>
        <v>90091</v>
      </c>
      <c r="F37" s="399">
        <f t="shared" si="31"/>
        <v>89157</v>
      </c>
      <c r="G37" s="399">
        <f t="shared" si="31"/>
        <v>95265</v>
      </c>
      <c r="H37" s="399">
        <f t="shared" si="31"/>
        <v>94736</v>
      </c>
      <c r="I37" s="399">
        <f t="shared" si="31"/>
        <v>96145</v>
      </c>
      <c r="J37" s="399">
        <f t="shared" si="31"/>
        <v>97605</v>
      </c>
      <c r="K37" s="399">
        <f t="shared" si="31"/>
        <v>89886</v>
      </c>
      <c r="L37" s="399">
        <f t="shared" si="31"/>
        <v>97595</v>
      </c>
      <c r="M37" s="399">
        <f t="shared" si="31"/>
        <v>95936</v>
      </c>
      <c r="N37" s="399">
        <f t="shared" si="31"/>
        <v>101264</v>
      </c>
      <c r="O37" s="398">
        <f t="shared" si="31"/>
        <v>1107165</v>
      </c>
    </row>
    <row r="38" spans="2:15" ht="18" customHeight="1" x14ac:dyDescent="0.2">
      <c r="B38" s="305" t="s">
        <v>118</v>
      </c>
      <c r="C38" s="307">
        <v>38858</v>
      </c>
      <c r="D38" s="207">
        <v>34344</v>
      </c>
      <c r="E38" s="207">
        <v>39794</v>
      </c>
      <c r="F38" s="309">
        <v>39537</v>
      </c>
      <c r="G38" s="309">
        <v>43020</v>
      </c>
      <c r="H38" s="309">
        <v>43677</v>
      </c>
      <c r="I38" s="309">
        <v>43011</v>
      </c>
      <c r="J38" s="309">
        <v>42362</v>
      </c>
      <c r="K38" s="309">
        <v>39896</v>
      </c>
      <c r="L38" s="309">
        <v>43833</v>
      </c>
      <c r="M38" s="207">
        <v>43340</v>
      </c>
      <c r="N38" s="207">
        <v>45105</v>
      </c>
      <c r="O38" s="307">
        <f>SUM(C38:N38)</f>
        <v>496777</v>
      </c>
    </row>
    <row r="39" spans="2:15" ht="18" customHeight="1" x14ac:dyDescent="0.2">
      <c r="B39" s="305" t="s">
        <v>119</v>
      </c>
      <c r="C39" s="307">
        <v>35739</v>
      </c>
      <c r="D39" s="207">
        <v>33598</v>
      </c>
      <c r="E39" s="207">
        <v>39747</v>
      </c>
      <c r="F39" s="309">
        <v>39346</v>
      </c>
      <c r="G39" s="207">
        <v>41241</v>
      </c>
      <c r="H39" s="207">
        <v>40424</v>
      </c>
      <c r="I39" s="207">
        <v>41239</v>
      </c>
      <c r="J39" s="207">
        <v>41443</v>
      </c>
      <c r="K39" s="207">
        <v>36995</v>
      </c>
      <c r="L39" s="207">
        <v>39564</v>
      </c>
      <c r="M39" s="207">
        <v>38505</v>
      </c>
      <c r="N39" s="207">
        <v>42396</v>
      </c>
      <c r="O39" s="307">
        <f>SUM(C39:N39)</f>
        <v>470237</v>
      </c>
    </row>
    <row r="40" spans="2:15" ht="18" customHeight="1" x14ac:dyDescent="0.2">
      <c r="B40" s="219" t="s">
        <v>120</v>
      </c>
      <c r="C40" s="307">
        <v>8328</v>
      </c>
      <c r="D40" s="207">
        <v>8618</v>
      </c>
      <c r="E40" s="207">
        <v>10550</v>
      </c>
      <c r="F40" s="207">
        <v>10274</v>
      </c>
      <c r="G40" s="207">
        <v>11004</v>
      </c>
      <c r="H40" s="207">
        <v>10635</v>
      </c>
      <c r="I40" s="207">
        <v>11895</v>
      </c>
      <c r="J40" s="309">
        <v>13800</v>
      </c>
      <c r="K40" s="309">
        <v>12995</v>
      </c>
      <c r="L40" s="207">
        <v>14198</v>
      </c>
      <c r="M40" s="207">
        <v>14091</v>
      </c>
      <c r="N40" s="207">
        <v>13763</v>
      </c>
      <c r="O40" s="307">
        <f>SUM(C40:N40)</f>
        <v>140151</v>
      </c>
    </row>
    <row r="41" spans="2:15" ht="18" customHeight="1" x14ac:dyDescent="0.2">
      <c r="B41" s="219"/>
      <c r="C41" s="307"/>
      <c r="D41" s="207"/>
      <c r="E41" s="207"/>
      <c r="F41" s="207"/>
      <c r="G41" s="207"/>
      <c r="H41" s="207"/>
      <c r="I41" s="207"/>
      <c r="J41" s="309"/>
      <c r="K41" s="309"/>
      <c r="L41" s="207"/>
      <c r="M41" s="207"/>
      <c r="N41" s="207"/>
      <c r="O41" s="307"/>
    </row>
    <row r="42" spans="2:15" ht="32.25" customHeight="1" x14ac:dyDescent="0.25">
      <c r="B42" s="310" t="s">
        <v>236</v>
      </c>
      <c r="C42" s="311">
        <f t="shared" ref="C42:O42" si="32">+C43+C44+C45</f>
        <v>19748</v>
      </c>
      <c r="D42" s="312">
        <f t="shared" si="32"/>
        <v>17255</v>
      </c>
      <c r="E42" s="312">
        <f t="shared" si="32"/>
        <v>20570</v>
      </c>
      <c r="F42" s="312">
        <f t="shared" si="32"/>
        <v>20318</v>
      </c>
      <c r="G42" s="312">
        <f t="shared" si="32"/>
        <v>23709</v>
      </c>
      <c r="H42" s="312">
        <f t="shared" si="32"/>
        <v>25366</v>
      </c>
      <c r="I42" s="312">
        <f t="shared" si="32"/>
        <v>26467</v>
      </c>
      <c r="J42" s="312">
        <f t="shared" si="32"/>
        <v>27766</v>
      </c>
      <c r="K42" s="312">
        <f t="shared" si="32"/>
        <v>25444</v>
      </c>
      <c r="L42" s="312">
        <f t="shared" si="32"/>
        <v>26656</v>
      </c>
      <c r="M42" s="312">
        <f t="shared" si="32"/>
        <v>26459</v>
      </c>
      <c r="N42" s="312">
        <f t="shared" si="32"/>
        <v>27332</v>
      </c>
      <c r="O42" s="311">
        <f t="shared" si="32"/>
        <v>287090</v>
      </c>
    </row>
    <row r="43" spans="2:15" ht="18" customHeight="1" x14ac:dyDescent="0.2">
      <c r="B43" s="305" t="s">
        <v>118</v>
      </c>
      <c r="C43" s="238">
        <v>10817</v>
      </c>
      <c r="D43" s="227">
        <v>9197</v>
      </c>
      <c r="E43" s="227">
        <v>11635</v>
      </c>
      <c r="F43" s="228">
        <v>12025</v>
      </c>
      <c r="G43" s="228">
        <v>14558</v>
      </c>
      <c r="H43" s="228">
        <v>14454</v>
      </c>
      <c r="I43" s="228">
        <v>15217</v>
      </c>
      <c r="J43" s="228">
        <v>16501</v>
      </c>
      <c r="K43" s="228">
        <v>15823</v>
      </c>
      <c r="L43" s="228">
        <v>17101</v>
      </c>
      <c r="M43" s="227">
        <v>16651</v>
      </c>
      <c r="N43" s="227">
        <v>17291</v>
      </c>
      <c r="O43" s="238">
        <f>SUM(C43:N43)</f>
        <v>171270</v>
      </c>
    </row>
    <row r="44" spans="2:15" ht="18" customHeight="1" x14ac:dyDescent="0.2">
      <c r="B44" s="305" t="s">
        <v>119</v>
      </c>
      <c r="C44" s="307">
        <v>7090</v>
      </c>
      <c r="D44" s="207">
        <v>6222</v>
      </c>
      <c r="E44" s="207">
        <v>6810</v>
      </c>
      <c r="F44" s="309">
        <v>6388</v>
      </c>
      <c r="G44" s="207">
        <v>6826</v>
      </c>
      <c r="H44" s="207">
        <v>7927</v>
      </c>
      <c r="I44" s="207">
        <v>7929</v>
      </c>
      <c r="J44" s="207">
        <v>7905</v>
      </c>
      <c r="K44" s="207">
        <v>6710</v>
      </c>
      <c r="L44" s="207">
        <v>7087</v>
      </c>
      <c r="M44" s="207">
        <v>6994</v>
      </c>
      <c r="N44" s="207">
        <v>7862</v>
      </c>
      <c r="O44" s="307">
        <f>SUM(C44:N44)</f>
        <v>85750</v>
      </c>
    </row>
    <row r="45" spans="2:15" ht="18" customHeight="1" x14ac:dyDescent="0.2">
      <c r="B45" s="219" t="s">
        <v>120</v>
      </c>
      <c r="C45" s="307">
        <v>1841</v>
      </c>
      <c r="D45" s="207">
        <v>1836</v>
      </c>
      <c r="E45" s="207">
        <v>2125</v>
      </c>
      <c r="F45" s="309">
        <v>1905</v>
      </c>
      <c r="G45" s="207">
        <v>2325</v>
      </c>
      <c r="H45" s="207">
        <v>2985</v>
      </c>
      <c r="I45" s="207">
        <v>3321</v>
      </c>
      <c r="J45" s="207">
        <v>3360</v>
      </c>
      <c r="K45" s="207">
        <v>2911</v>
      </c>
      <c r="L45" s="207">
        <v>2468</v>
      </c>
      <c r="M45" s="207">
        <v>2814</v>
      </c>
      <c r="N45" s="207">
        <v>2179</v>
      </c>
      <c r="O45" s="307">
        <f>SUM(C45:N45)</f>
        <v>30070</v>
      </c>
    </row>
    <row r="46" spans="2:15" ht="12" customHeight="1" x14ac:dyDescent="0.2">
      <c r="B46" s="303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8" spans="2:15" ht="27" customHeight="1" x14ac:dyDescent="0.2">
      <c r="N48" s="175" t="s">
        <v>9</v>
      </c>
    </row>
    <row r="49" spans="2:14" x14ac:dyDescent="0.2">
      <c r="B49" s="175" t="s">
        <v>9</v>
      </c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</row>
  </sheetData>
  <mergeCells count="4">
    <mergeCell ref="B2:O2"/>
    <mergeCell ref="B3:O3"/>
    <mergeCell ref="B25:O25"/>
    <mergeCell ref="B26:O26"/>
  </mergeCells>
  <phoneticPr fontId="11" type="noConversion"/>
  <hyperlinks>
    <hyperlink ref="N24" location="INDICE!C3" display="Volver al Indice"/>
    <hyperlink ref="N48" location="INDICE!C3" display="Volver al Indice"/>
    <hyperlink ref="B1" location="INDICE!C3" display="Volver al Indice"/>
    <hyperlink ref="B49" location="INDICE!C3" display="Volver al Indice"/>
    <hyperlink ref="K27" location="INDICE!C3" display="Volver al Indice"/>
  </hyperlinks>
  <printOptions horizontalCentered="1"/>
  <pageMargins left="0.15748031496062992" right="0.15748031496062992" top="0.51181102362204722" bottom="0.98425196850393704" header="0" footer="0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B3" sqref="B3"/>
    </sheetView>
  </sheetViews>
  <sheetFormatPr baseColWidth="10" defaultRowHeight="12.75" x14ac:dyDescent="0.2"/>
  <cols>
    <col min="1" max="1" width="4.42578125" style="4" customWidth="1"/>
    <col min="2" max="2" width="25.85546875" style="4" customWidth="1"/>
    <col min="3" max="3" width="10.28515625" style="177" bestFit="1" customWidth="1"/>
    <col min="4" max="4" width="7.5703125" style="4" bestFit="1" customWidth="1"/>
    <col min="5" max="5" width="8.7109375" style="4" bestFit="1" customWidth="1"/>
    <col min="6" max="9" width="7.5703125" style="4" bestFit="1" customWidth="1"/>
    <col min="10" max="10" width="7.140625" style="4" customWidth="1"/>
    <col min="11" max="11" width="7.85546875" style="4" bestFit="1" customWidth="1"/>
    <col min="12" max="12" width="10.42578125" style="4" customWidth="1"/>
    <col min="13" max="13" width="8.5703125" style="4" bestFit="1" customWidth="1"/>
    <col min="14" max="14" width="11.28515625" style="4" bestFit="1" customWidth="1"/>
    <col min="15" max="15" width="10.5703125" style="4" bestFit="1" customWidth="1"/>
    <col min="16" max="16384" width="11.42578125" style="4"/>
  </cols>
  <sheetData>
    <row r="1" spans="1:16" ht="36.75" customHeight="1" x14ac:dyDescent="0.2">
      <c r="A1" s="1"/>
      <c r="B1" s="649" t="s">
        <v>248</v>
      </c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50"/>
    </row>
    <row r="2" spans="1:16" ht="15" x14ac:dyDescent="0.2">
      <c r="A2" s="1"/>
      <c r="B2" s="651" t="s">
        <v>268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0"/>
    </row>
    <row r="3" spans="1:16" x14ac:dyDescent="0.2">
      <c r="A3" s="1"/>
      <c r="B3" s="329" t="s">
        <v>9</v>
      </c>
      <c r="C3" s="330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20.100000000000001" customHeight="1" x14ac:dyDescent="0.25">
      <c r="A4" s="1"/>
      <c r="B4" s="323" t="s">
        <v>117</v>
      </c>
      <c r="C4" s="324"/>
      <c r="D4" s="325" t="s">
        <v>0</v>
      </c>
      <c r="E4" s="326" t="s">
        <v>1</v>
      </c>
      <c r="F4" s="326" t="s">
        <v>2</v>
      </c>
      <c r="G4" s="326" t="s">
        <v>3</v>
      </c>
      <c r="H4" s="326" t="s">
        <v>4</v>
      </c>
      <c r="I4" s="326" t="s">
        <v>10</v>
      </c>
      <c r="J4" s="326" t="s">
        <v>5</v>
      </c>
      <c r="K4" s="326" t="s">
        <v>6</v>
      </c>
      <c r="L4" s="326" t="s">
        <v>7</v>
      </c>
      <c r="M4" s="326" t="s">
        <v>8</v>
      </c>
      <c r="N4" s="326" t="s">
        <v>11</v>
      </c>
      <c r="O4" s="327" t="s">
        <v>12</v>
      </c>
      <c r="P4" s="328" t="s">
        <v>40</v>
      </c>
    </row>
    <row r="5" spans="1:16" ht="20.100000000000001" customHeight="1" x14ac:dyDescent="0.25">
      <c r="A5" s="1"/>
      <c r="B5" s="653" t="s">
        <v>799</v>
      </c>
      <c r="C5" s="334" t="s">
        <v>45</v>
      </c>
      <c r="D5" s="335">
        <f>SUM(D6:D7)</f>
        <v>21552</v>
      </c>
      <c r="E5" s="335">
        <f t="shared" ref="E5:O5" si="0">SUM(E6:E7)</f>
        <v>18995</v>
      </c>
      <c r="F5" s="335">
        <f t="shared" si="0"/>
        <v>20914</v>
      </c>
      <c r="G5" s="335">
        <f t="shared" si="0"/>
        <v>21680</v>
      </c>
      <c r="H5" s="335">
        <f t="shared" si="0"/>
        <v>20569</v>
      </c>
      <c r="I5" s="335">
        <f t="shared" si="0"/>
        <v>20198</v>
      </c>
      <c r="J5" s="335">
        <f t="shared" si="0"/>
        <v>20384</v>
      </c>
      <c r="K5" s="335">
        <f t="shared" si="0"/>
        <v>21056</v>
      </c>
      <c r="L5" s="335">
        <f t="shared" si="0"/>
        <v>16486</v>
      </c>
      <c r="M5" s="335">
        <f t="shared" si="0"/>
        <v>21614</v>
      </c>
      <c r="N5" s="335">
        <f t="shared" si="0"/>
        <v>21899</v>
      </c>
      <c r="O5" s="335">
        <f t="shared" si="0"/>
        <v>21083</v>
      </c>
      <c r="P5" s="335">
        <f t="shared" ref="P5" si="1">SUM(P6:P7)</f>
        <v>246430</v>
      </c>
    </row>
    <row r="6" spans="1:16" ht="18" customHeight="1" x14ac:dyDescent="0.25">
      <c r="A6" s="1"/>
      <c r="B6" s="654"/>
      <c r="C6" s="336" t="s">
        <v>243</v>
      </c>
      <c r="D6" s="337">
        <f>+D8+D10+D12</f>
        <v>14611</v>
      </c>
      <c r="E6" s="337">
        <f t="shared" ref="E6:G6" si="2">+E8+E10+E12</f>
        <v>13087</v>
      </c>
      <c r="F6" s="337">
        <f t="shared" si="2"/>
        <v>13867</v>
      </c>
      <c r="G6" s="337">
        <f t="shared" si="2"/>
        <v>14338</v>
      </c>
      <c r="H6" s="337">
        <f t="shared" ref="H6:O6" si="3">+H8+H10+H12</f>
        <v>13367</v>
      </c>
      <c r="I6" s="337">
        <f t="shared" si="3"/>
        <v>13298</v>
      </c>
      <c r="J6" s="337">
        <f t="shared" si="3"/>
        <v>13855</v>
      </c>
      <c r="K6" s="337">
        <f t="shared" si="3"/>
        <v>13828</v>
      </c>
      <c r="L6" s="337">
        <f t="shared" si="3"/>
        <v>10796</v>
      </c>
      <c r="M6" s="337">
        <f t="shared" si="3"/>
        <v>14150</v>
      </c>
      <c r="N6" s="337">
        <f t="shared" si="3"/>
        <v>14134</v>
      </c>
      <c r="O6" s="337">
        <f t="shared" si="3"/>
        <v>13683</v>
      </c>
      <c r="P6" s="337">
        <f t="shared" ref="P6" si="4">+P8+P10+P12</f>
        <v>163014</v>
      </c>
    </row>
    <row r="7" spans="1:16" ht="18" customHeight="1" x14ac:dyDescent="0.25">
      <c r="A7" s="1"/>
      <c r="B7" s="655"/>
      <c r="C7" s="338" t="s">
        <v>244</v>
      </c>
      <c r="D7" s="335">
        <f>+D16+D28</f>
        <v>6941</v>
      </c>
      <c r="E7" s="335">
        <f t="shared" ref="E7:G7" si="5">+E16+E28</f>
        <v>5908</v>
      </c>
      <c r="F7" s="335">
        <f t="shared" si="5"/>
        <v>7047</v>
      </c>
      <c r="G7" s="335">
        <f t="shared" si="5"/>
        <v>7342</v>
      </c>
      <c r="H7" s="335">
        <f t="shared" ref="H7:O7" si="6">+H16+H28</f>
        <v>7202</v>
      </c>
      <c r="I7" s="335">
        <f t="shared" si="6"/>
        <v>6900</v>
      </c>
      <c r="J7" s="335">
        <f t="shared" si="6"/>
        <v>6529</v>
      </c>
      <c r="K7" s="335">
        <f t="shared" si="6"/>
        <v>7228</v>
      </c>
      <c r="L7" s="335">
        <f t="shared" si="6"/>
        <v>5690</v>
      </c>
      <c r="M7" s="335">
        <f t="shared" si="6"/>
        <v>7464</v>
      </c>
      <c r="N7" s="335">
        <f t="shared" si="6"/>
        <v>7765</v>
      </c>
      <c r="O7" s="335">
        <f t="shared" si="6"/>
        <v>7400</v>
      </c>
      <c r="P7" s="335">
        <f t="shared" ref="P7" si="7">+P16+P28</f>
        <v>83416</v>
      </c>
    </row>
    <row r="8" spans="1:16" ht="15.95" customHeight="1" x14ac:dyDescent="0.2">
      <c r="A8" s="1"/>
      <c r="B8" s="641" t="s">
        <v>118</v>
      </c>
      <c r="C8" s="320" t="s">
        <v>243</v>
      </c>
      <c r="D8" s="332">
        <f>+D18+D30</f>
        <v>5657</v>
      </c>
      <c r="E8" s="332">
        <f t="shared" ref="E8:O9" si="8">+E18+E30</f>
        <v>5067</v>
      </c>
      <c r="F8" s="332">
        <f t="shared" si="8"/>
        <v>5530</v>
      </c>
      <c r="G8" s="332">
        <f t="shared" si="8"/>
        <v>5798</v>
      </c>
      <c r="H8" s="332">
        <f t="shared" si="8"/>
        <v>5374</v>
      </c>
      <c r="I8" s="332">
        <f t="shared" si="8"/>
        <v>5479</v>
      </c>
      <c r="J8" s="332">
        <f t="shared" si="8"/>
        <v>5603</v>
      </c>
      <c r="K8" s="332">
        <f t="shared" si="8"/>
        <v>5553</v>
      </c>
      <c r="L8" s="332">
        <f t="shared" si="8"/>
        <v>4319</v>
      </c>
      <c r="M8" s="332">
        <f t="shared" si="8"/>
        <v>5708</v>
      </c>
      <c r="N8" s="332">
        <f t="shared" si="8"/>
        <v>5862</v>
      </c>
      <c r="O8" s="332">
        <f t="shared" si="8"/>
        <v>5792</v>
      </c>
      <c r="P8" s="332">
        <f t="shared" ref="P8" si="9">+P18+P30</f>
        <v>65742</v>
      </c>
    </row>
    <row r="9" spans="1:16" ht="15.95" customHeight="1" x14ac:dyDescent="0.2">
      <c r="A9" s="1"/>
      <c r="B9" s="652"/>
      <c r="C9" s="322" t="s">
        <v>244</v>
      </c>
      <c r="D9" s="333">
        <f>+D19+D31</f>
        <v>3428</v>
      </c>
      <c r="E9" s="333">
        <f t="shared" si="8"/>
        <v>2833</v>
      </c>
      <c r="F9" s="333">
        <f t="shared" si="8"/>
        <v>3507</v>
      </c>
      <c r="G9" s="333">
        <f t="shared" si="8"/>
        <v>3681</v>
      </c>
      <c r="H9" s="333">
        <f t="shared" si="8"/>
        <v>3648</v>
      </c>
      <c r="I9" s="333">
        <f t="shared" si="8"/>
        <v>3560</v>
      </c>
      <c r="J9" s="333">
        <f t="shared" si="8"/>
        <v>3192</v>
      </c>
      <c r="K9" s="333">
        <f t="shared" si="8"/>
        <v>3677</v>
      </c>
      <c r="L9" s="333">
        <f t="shared" si="8"/>
        <v>2841</v>
      </c>
      <c r="M9" s="333">
        <f t="shared" si="8"/>
        <v>3755</v>
      </c>
      <c r="N9" s="333">
        <f t="shared" si="8"/>
        <v>3919</v>
      </c>
      <c r="O9" s="333">
        <f t="shared" si="8"/>
        <v>3833</v>
      </c>
      <c r="P9" s="333">
        <f t="shared" ref="P9" si="10">+P19+P31</f>
        <v>41874</v>
      </c>
    </row>
    <row r="10" spans="1:16" ht="15.95" customHeight="1" x14ac:dyDescent="0.2">
      <c r="A10" s="1"/>
      <c r="B10" s="641" t="s">
        <v>119</v>
      </c>
      <c r="C10" s="320" t="s">
        <v>243</v>
      </c>
      <c r="D10" s="332">
        <f>+D21+D33</f>
        <v>6652</v>
      </c>
      <c r="E10" s="332">
        <f t="shared" ref="E10:O11" si="11">+E21+E33</f>
        <v>5937</v>
      </c>
      <c r="F10" s="332">
        <f t="shared" si="11"/>
        <v>6051</v>
      </c>
      <c r="G10" s="332">
        <f t="shared" si="11"/>
        <v>6159</v>
      </c>
      <c r="H10" s="332">
        <f t="shared" si="11"/>
        <v>5834</v>
      </c>
      <c r="I10" s="332">
        <f t="shared" si="11"/>
        <v>5693</v>
      </c>
      <c r="J10" s="332">
        <f t="shared" si="11"/>
        <v>5961</v>
      </c>
      <c r="K10" s="332">
        <f t="shared" si="11"/>
        <v>5954</v>
      </c>
      <c r="L10" s="332">
        <f t="shared" si="11"/>
        <v>4589</v>
      </c>
      <c r="M10" s="332">
        <f t="shared" si="11"/>
        <v>5994</v>
      </c>
      <c r="N10" s="332">
        <f t="shared" si="11"/>
        <v>5914</v>
      </c>
      <c r="O10" s="332">
        <f t="shared" si="11"/>
        <v>5750</v>
      </c>
      <c r="P10" s="332">
        <f t="shared" ref="P10" si="12">+P21+P33</f>
        <v>70488</v>
      </c>
    </row>
    <row r="11" spans="1:16" ht="15.95" customHeight="1" x14ac:dyDescent="0.2">
      <c r="A11" s="1"/>
      <c r="B11" s="652"/>
      <c r="C11" s="322" t="s">
        <v>244</v>
      </c>
      <c r="D11" s="333">
        <f>+D22+D34</f>
        <v>2609</v>
      </c>
      <c r="E11" s="333">
        <f t="shared" si="11"/>
        <v>2179</v>
      </c>
      <c r="F11" s="333">
        <f t="shared" si="11"/>
        <v>2505</v>
      </c>
      <c r="G11" s="333">
        <f t="shared" si="11"/>
        <v>2528</v>
      </c>
      <c r="H11" s="333">
        <f t="shared" si="11"/>
        <v>2446</v>
      </c>
      <c r="I11" s="333">
        <f t="shared" si="11"/>
        <v>2401</v>
      </c>
      <c r="J11" s="333">
        <f t="shared" si="11"/>
        <v>2284</v>
      </c>
      <c r="K11" s="333">
        <f t="shared" si="11"/>
        <v>2422</v>
      </c>
      <c r="L11" s="333">
        <f t="shared" si="11"/>
        <v>1934</v>
      </c>
      <c r="M11" s="333">
        <f t="shared" si="11"/>
        <v>2467</v>
      </c>
      <c r="N11" s="333">
        <f t="shared" si="11"/>
        <v>2646</v>
      </c>
      <c r="O11" s="333">
        <f t="shared" si="11"/>
        <v>2485</v>
      </c>
      <c r="P11" s="333">
        <f t="shared" ref="P11" si="13">+P22+P34</f>
        <v>28906</v>
      </c>
    </row>
    <row r="12" spans="1:16" ht="15.95" customHeight="1" x14ac:dyDescent="0.2">
      <c r="A12" s="1"/>
      <c r="B12" s="640" t="s">
        <v>120</v>
      </c>
      <c r="C12" s="317" t="s">
        <v>243</v>
      </c>
      <c r="D12" s="318">
        <f>+D24+D36</f>
        <v>2302</v>
      </c>
      <c r="E12" s="318">
        <f t="shared" ref="E12:O12" si="14">+E24+E36</f>
        <v>2083</v>
      </c>
      <c r="F12" s="318">
        <f t="shared" si="14"/>
        <v>2286</v>
      </c>
      <c r="G12" s="318">
        <f t="shared" si="14"/>
        <v>2381</v>
      </c>
      <c r="H12" s="318">
        <f t="shared" si="14"/>
        <v>2159</v>
      </c>
      <c r="I12" s="318">
        <f t="shared" si="14"/>
        <v>2126</v>
      </c>
      <c r="J12" s="318">
        <f t="shared" si="14"/>
        <v>2291</v>
      </c>
      <c r="K12" s="318">
        <f t="shared" si="14"/>
        <v>2321</v>
      </c>
      <c r="L12" s="318">
        <f t="shared" si="14"/>
        <v>1888</v>
      </c>
      <c r="M12" s="318">
        <f t="shared" si="14"/>
        <v>2448</v>
      </c>
      <c r="N12" s="318">
        <f t="shared" si="14"/>
        <v>2358</v>
      </c>
      <c r="O12" s="318">
        <f t="shared" si="14"/>
        <v>2141</v>
      </c>
      <c r="P12" s="318">
        <f t="shared" ref="P12" si="15">+P24+P36</f>
        <v>26784</v>
      </c>
    </row>
    <row r="13" spans="1:16" ht="15.95" customHeight="1" x14ac:dyDescent="0.2">
      <c r="A13" s="1"/>
      <c r="B13" s="652"/>
      <c r="C13" s="322" t="s">
        <v>244</v>
      </c>
      <c r="D13" s="333">
        <f>+D25+D37</f>
        <v>904</v>
      </c>
      <c r="E13" s="333">
        <f t="shared" ref="E13:P13" si="16">+E25+E37</f>
        <v>896</v>
      </c>
      <c r="F13" s="333">
        <f t="shared" si="16"/>
        <v>1035</v>
      </c>
      <c r="G13" s="333">
        <f t="shared" si="16"/>
        <v>1133</v>
      </c>
      <c r="H13" s="333">
        <f t="shared" si="16"/>
        <v>1108</v>
      </c>
      <c r="I13" s="333">
        <f t="shared" si="16"/>
        <v>939</v>
      </c>
      <c r="J13" s="333">
        <f t="shared" si="16"/>
        <v>1053</v>
      </c>
      <c r="K13" s="333">
        <f t="shared" si="16"/>
        <v>1129</v>
      </c>
      <c r="L13" s="333">
        <f t="shared" si="16"/>
        <v>915</v>
      </c>
      <c r="M13" s="333">
        <f t="shared" si="16"/>
        <v>1242</v>
      </c>
      <c r="N13" s="333">
        <f t="shared" si="16"/>
        <v>1200</v>
      </c>
      <c r="O13" s="333">
        <f t="shared" si="16"/>
        <v>1082</v>
      </c>
      <c r="P13" s="333">
        <f t="shared" si="16"/>
        <v>12636</v>
      </c>
    </row>
    <row r="14" spans="1:16" ht="15.95" customHeight="1" x14ac:dyDescent="0.2">
      <c r="A14" s="1"/>
      <c r="B14" s="644" t="s">
        <v>122</v>
      </c>
      <c r="C14" s="343" t="s">
        <v>45</v>
      </c>
      <c r="D14" s="344">
        <f>SUM(D15:D16)</f>
        <v>17714</v>
      </c>
      <c r="E14" s="344">
        <f t="shared" ref="E14:O14" si="17">SUM(E15:E16)</f>
        <v>15765</v>
      </c>
      <c r="F14" s="344">
        <f t="shared" si="17"/>
        <v>16694</v>
      </c>
      <c r="G14" s="344">
        <f t="shared" si="17"/>
        <v>17312</v>
      </c>
      <c r="H14" s="344">
        <f t="shared" si="17"/>
        <v>16194</v>
      </c>
      <c r="I14" s="344">
        <f t="shared" si="17"/>
        <v>16097</v>
      </c>
      <c r="J14" s="344">
        <f t="shared" si="17"/>
        <v>16581</v>
      </c>
      <c r="K14" s="344">
        <f t="shared" si="17"/>
        <v>17064</v>
      </c>
      <c r="L14" s="344">
        <f t="shared" si="17"/>
        <v>13183</v>
      </c>
      <c r="M14" s="344">
        <f t="shared" si="17"/>
        <v>17519</v>
      </c>
      <c r="N14" s="344">
        <f t="shared" si="17"/>
        <v>17524</v>
      </c>
      <c r="O14" s="344">
        <f t="shared" si="17"/>
        <v>16904</v>
      </c>
      <c r="P14" s="344">
        <f t="shared" ref="P14" si="18">SUM(P15:P16)</f>
        <v>198551</v>
      </c>
    </row>
    <row r="15" spans="1:16" ht="15.95" customHeight="1" x14ac:dyDescent="0.2">
      <c r="A15" s="1"/>
      <c r="B15" s="645"/>
      <c r="C15" s="345" t="s">
        <v>243</v>
      </c>
      <c r="D15" s="342">
        <f>+D18+D21+D24</f>
        <v>12654</v>
      </c>
      <c r="E15" s="342">
        <f t="shared" ref="E15:G16" si="19">+E18+E21+E24</f>
        <v>11430</v>
      </c>
      <c r="F15" s="342">
        <f t="shared" si="19"/>
        <v>11760</v>
      </c>
      <c r="G15" s="342">
        <f t="shared" si="19"/>
        <v>12151</v>
      </c>
      <c r="H15" s="342">
        <f t="shared" ref="H15:O15" si="20">+H18+H21+H24</f>
        <v>11229</v>
      </c>
      <c r="I15" s="342">
        <f t="shared" si="20"/>
        <v>11187</v>
      </c>
      <c r="J15" s="342">
        <f t="shared" si="20"/>
        <v>11862</v>
      </c>
      <c r="K15" s="342">
        <f t="shared" si="20"/>
        <v>11861</v>
      </c>
      <c r="L15" s="342">
        <f t="shared" si="20"/>
        <v>9139</v>
      </c>
      <c r="M15" s="342">
        <f t="shared" si="20"/>
        <v>12129</v>
      </c>
      <c r="N15" s="342">
        <f t="shared" si="20"/>
        <v>12045</v>
      </c>
      <c r="O15" s="342">
        <f t="shared" si="20"/>
        <v>11613</v>
      </c>
      <c r="P15" s="342">
        <f t="shared" ref="P15" si="21">+P18+P21+P24</f>
        <v>139060</v>
      </c>
    </row>
    <row r="16" spans="1:16" ht="15.95" customHeight="1" x14ac:dyDescent="0.2">
      <c r="A16" s="1"/>
      <c r="B16" s="646"/>
      <c r="C16" s="338" t="s">
        <v>244</v>
      </c>
      <c r="D16" s="342">
        <f>+D19+D22+D25</f>
        <v>5060</v>
      </c>
      <c r="E16" s="342">
        <f t="shared" si="19"/>
        <v>4335</v>
      </c>
      <c r="F16" s="342">
        <f t="shared" si="19"/>
        <v>4934</v>
      </c>
      <c r="G16" s="342">
        <f t="shared" si="19"/>
        <v>5161</v>
      </c>
      <c r="H16" s="342">
        <f t="shared" ref="H16:O16" si="22">+H19+H22+H25</f>
        <v>4965</v>
      </c>
      <c r="I16" s="342">
        <f t="shared" si="22"/>
        <v>4910</v>
      </c>
      <c r="J16" s="342">
        <f t="shared" si="22"/>
        <v>4719</v>
      </c>
      <c r="K16" s="342">
        <f t="shared" si="22"/>
        <v>5203</v>
      </c>
      <c r="L16" s="342">
        <f t="shared" si="22"/>
        <v>4044</v>
      </c>
      <c r="M16" s="342">
        <f t="shared" si="22"/>
        <v>5390</v>
      </c>
      <c r="N16" s="342">
        <f t="shared" si="22"/>
        <v>5479</v>
      </c>
      <c r="O16" s="342">
        <f t="shared" si="22"/>
        <v>5291</v>
      </c>
      <c r="P16" s="342">
        <f t="shared" ref="P16" si="23">+P19+P22+P25</f>
        <v>59491</v>
      </c>
    </row>
    <row r="17" spans="1:16" ht="15.95" customHeight="1" x14ac:dyDescent="0.2">
      <c r="A17" s="1"/>
      <c r="B17" s="642" t="s">
        <v>118</v>
      </c>
      <c r="C17" s="346" t="s">
        <v>45</v>
      </c>
      <c r="D17" s="332">
        <f>SUM(D18:D19)</f>
        <v>7416</v>
      </c>
      <c r="E17" s="332">
        <f t="shared" ref="E17:O17" si="24">SUM(E18:E19)</f>
        <v>6554</v>
      </c>
      <c r="F17" s="332">
        <f t="shared" si="24"/>
        <v>7244</v>
      </c>
      <c r="G17" s="332">
        <f t="shared" si="24"/>
        <v>7608</v>
      </c>
      <c r="H17" s="332">
        <f t="shared" si="24"/>
        <v>7149</v>
      </c>
      <c r="I17" s="332">
        <f t="shared" si="24"/>
        <v>7252</v>
      </c>
      <c r="J17" s="332">
        <f t="shared" si="24"/>
        <v>7275</v>
      </c>
      <c r="K17" s="332">
        <f t="shared" si="24"/>
        <v>7608</v>
      </c>
      <c r="L17" s="332">
        <f t="shared" si="24"/>
        <v>5865</v>
      </c>
      <c r="M17" s="332">
        <f t="shared" si="24"/>
        <v>7770</v>
      </c>
      <c r="N17" s="332">
        <f t="shared" si="24"/>
        <v>7944</v>
      </c>
      <c r="O17" s="332">
        <f t="shared" si="24"/>
        <v>7829</v>
      </c>
      <c r="P17" s="332">
        <f t="shared" ref="P17" si="25">SUM(P18:P19)</f>
        <v>87514</v>
      </c>
    </row>
    <row r="18" spans="1:16" ht="15.95" customHeight="1" x14ac:dyDescent="0.2">
      <c r="A18" s="1"/>
      <c r="B18" s="643"/>
      <c r="C18" s="351" t="s">
        <v>243</v>
      </c>
      <c r="D18" s="347">
        <v>4898</v>
      </c>
      <c r="E18" s="348">
        <v>4435</v>
      </c>
      <c r="F18" s="349">
        <v>4720</v>
      </c>
      <c r="G18" s="350">
        <v>4937</v>
      </c>
      <c r="H18" s="349">
        <v>4570</v>
      </c>
      <c r="I18" s="347">
        <v>4634</v>
      </c>
      <c r="J18" s="347">
        <v>4873</v>
      </c>
      <c r="K18" s="347">
        <v>4859</v>
      </c>
      <c r="L18" s="347">
        <v>3756</v>
      </c>
      <c r="M18" s="347">
        <v>4980</v>
      </c>
      <c r="N18" s="347">
        <v>5072</v>
      </c>
      <c r="O18" s="347">
        <v>4999</v>
      </c>
      <c r="P18" s="347">
        <f>SUM(D18:O18)</f>
        <v>56733</v>
      </c>
    </row>
    <row r="19" spans="1:16" ht="15.95" customHeight="1" x14ac:dyDescent="0.2">
      <c r="A19" s="1"/>
      <c r="B19" s="358"/>
      <c r="C19" s="322" t="s">
        <v>244</v>
      </c>
      <c r="D19" s="347">
        <v>2518</v>
      </c>
      <c r="E19" s="348">
        <v>2119</v>
      </c>
      <c r="F19" s="349">
        <v>2524</v>
      </c>
      <c r="G19" s="350">
        <v>2671</v>
      </c>
      <c r="H19" s="349">
        <v>2579</v>
      </c>
      <c r="I19" s="347">
        <v>2618</v>
      </c>
      <c r="J19" s="347">
        <v>2402</v>
      </c>
      <c r="K19" s="347">
        <v>2749</v>
      </c>
      <c r="L19" s="347">
        <v>2109</v>
      </c>
      <c r="M19" s="347">
        <v>2790</v>
      </c>
      <c r="N19" s="347">
        <v>2872</v>
      </c>
      <c r="O19" s="347">
        <v>2830</v>
      </c>
      <c r="P19" s="347">
        <f>SUM(D19:O19)</f>
        <v>30781</v>
      </c>
    </row>
    <row r="20" spans="1:16" ht="15.95" customHeight="1" x14ac:dyDescent="0.2">
      <c r="A20" s="1"/>
      <c r="B20" s="642" t="s">
        <v>119</v>
      </c>
      <c r="C20" s="352" t="s">
        <v>45</v>
      </c>
      <c r="D20" s="353">
        <f>SUM(D21:D22)</f>
        <v>7656</v>
      </c>
      <c r="E20" s="353">
        <f t="shared" ref="E20:O20" si="26">SUM(E21:E22)</f>
        <v>6784</v>
      </c>
      <c r="F20" s="353">
        <f t="shared" si="26"/>
        <v>6815</v>
      </c>
      <c r="G20" s="353">
        <f t="shared" si="26"/>
        <v>6928</v>
      </c>
      <c r="H20" s="353">
        <f t="shared" si="26"/>
        <v>6479</v>
      </c>
      <c r="I20" s="353">
        <f t="shared" si="26"/>
        <v>6390</v>
      </c>
      <c r="J20" s="353">
        <f t="shared" si="26"/>
        <v>6620</v>
      </c>
      <c r="K20" s="353">
        <f t="shared" si="26"/>
        <v>6751</v>
      </c>
      <c r="L20" s="353">
        <f t="shared" si="26"/>
        <v>5125</v>
      </c>
      <c r="M20" s="353">
        <f t="shared" si="26"/>
        <v>6777</v>
      </c>
      <c r="N20" s="353">
        <f t="shared" si="26"/>
        <v>6772</v>
      </c>
      <c r="O20" s="353">
        <f t="shared" si="26"/>
        <v>6510</v>
      </c>
      <c r="P20" s="353">
        <f t="shared" ref="P20" si="27">SUM(P21:P22)</f>
        <v>79607</v>
      </c>
    </row>
    <row r="21" spans="1:16" ht="15.95" customHeight="1" x14ac:dyDescent="0.2">
      <c r="A21" s="1"/>
      <c r="B21" s="643"/>
      <c r="C21" s="321" t="s">
        <v>243</v>
      </c>
      <c r="D21" s="354">
        <v>5766</v>
      </c>
      <c r="E21" s="355">
        <v>5212</v>
      </c>
      <c r="F21" s="354">
        <v>5126</v>
      </c>
      <c r="G21" s="354">
        <v>5194</v>
      </c>
      <c r="H21" s="354">
        <v>4842</v>
      </c>
      <c r="I21" s="354">
        <v>4742</v>
      </c>
      <c r="J21" s="354">
        <v>5043</v>
      </c>
      <c r="K21" s="354">
        <v>5057</v>
      </c>
      <c r="L21" s="354">
        <v>3801</v>
      </c>
      <c r="M21" s="354">
        <v>5060</v>
      </c>
      <c r="N21" s="354">
        <v>4967</v>
      </c>
      <c r="O21" s="354">
        <v>4813</v>
      </c>
      <c r="P21" s="354">
        <f>SUM(D21:O21)</f>
        <v>59623</v>
      </c>
    </row>
    <row r="22" spans="1:16" ht="15.95" customHeight="1" x14ac:dyDescent="0.2">
      <c r="A22" s="1"/>
      <c r="B22" s="358"/>
      <c r="C22" s="356" t="s">
        <v>244</v>
      </c>
      <c r="D22" s="354">
        <v>1890</v>
      </c>
      <c r="E22" s="355">
        <v>1572</v>
      </c>
      <c r="F22" s="354">
        <v>1689</v>
      </c>
      <c r="G22" s="354">
        <v>1734</v>
      </c>
      <c r="H22" s="354">
        <v>1637</v>
      </c>
      <c r="I22" s="354">
        <v>1648</v>
      </c>
      <c r="J22" s="354">
        <v>1577</v>
      </c>
      <c r="K22" s="354">
        <v>1694</v>
      </c>
      <c r="L22" s="354">
        <v>1324</v>
      </c>
      <c r="M22" s="354">
        <v>1717</v>
      </c>
      <c r="N22" s="354">
        <v>1805</v>
      </c>
      <c r="O22" s="354">
        <v>1697</v>
      </c>
      <c r="P22" s="354">
        <f>SUM(D22:O22)</f>
        <v>19984</v>
      </c>
    </row>
    <row r="23" spans="1:16" ht="15.95" customHeight="1" x14ac:dyDescent="0.2">
      <c r="A23" s="1"/>
      <c r="B23" s="642" t="s">
        <v>120</v>
      </c>
      <c r="C23" s="352" t="s">
        <v>45</v>
      </c>
      <c r="D23" s="353">
        <f>SUM(D24:D25)</f>
        <v>2642</v>
      </c>
      <c r="E23" s="353">
        <f t="shared" ref="E23:O23" si="28">SUM(E24:E25)</f>
        <v>2427</v>
      </c>
      <c r="F23" s="353">
        <f t="shared" si="28"/>
        <v>2635</v>
      </c>
      <c r="G23" s="353">
        <f t="shared" si="28"/>
        <v>2776</v>
      </c>
      <c r="H23" s="353">
        <f t="shared" si="28"/>
        <v>2566</v>
      </c>
      <c r="I23" s="353">
        <f t="shared" si="28"/>
        <v>2455</v>
      </c>
      <c r="J23" s="353">
        <f t="shared" si="28"/>
        <v>2686</v>
      </c>
      <c r="K23" s="353">
        <f t="shared" si="28"/>
        <v>2705</v>
      </c>
      <c r="L23" s="353">
        <f t="shared" si="28"/>
        <v>2193</v>
      </c>
      <c r="M23" s="353">
        <f t="shared" si="28"/>
        <v>2972</v>
      </c>
      <c r="N23" s="353">
        <f t="shared" si="28"/>
        <v>2808</v>
      </c>
      <c r="O23" s="353">
        <f t="shared" si="28"/>
        <v>2565</v>
      </c>
      <c r="P23" s="353">
        <f t="shared" ref="P23" si="29">SUM(P24:P25)</f>
        <v>31430</v>
      </c>
    </row>
    <row r="24" spans="1:16" ht="15.95" customHeight="1" x14ac:dyDescent="0.2">
      <c r="A24" s="1"/>
      <c r="B24" s="643"/>
      <c r="C24" s="321" t="s">
        <v>243</v>
      </c>
      <c r="D24" s="357">
        <v>1990</v>
      </c>
      <c r="E24" s="357">
        <v>1783</v>
      </c>
      <c r="F24" s="354">
        <v>1914</v>
      </c>
      <c r="G24" s="354">
        <v>2020</v>
      </c>
      <c r="H24" s="354">
        <v>1817</v>
      </c>
      <c r="I24" s="354">
        <v>1811</v>
      </c>
      <c r="J24" s="354">
        <v>1946</v>
      </c>
      <c r="K24" s="355">
        <v>1945</v>
      </c>
      <c r="L24" s="354">
        <v>1582</v>
      </c>
      <c r="M24" s="354">
        <v>2089</v>
      </c>
      <c r="N24" s="354">
        <v>2006</v>
      </c>
      <c r="O24" s="354">
        <v>1801</v>
      </c>
      <c r="P24" s="354">
        <f>SUM(D24:O24)</f>
        <v>22704</v>
      </c>
    </row>
    <row r="25" spans="1:16" ht="15.95" customHeight="1" x14ac:dyDescent="0.2">
      <c r="A25" s="1"/>
      <c r="B25" s="358"/>
      <c r="C25" s="356" t="s">
        <v>244</v>
      </c>
      <c r="D25" s="357">
        <v>652</v>
      </c>
      <c r="E25" s="357">
        <v>644</v>
      </c>
      <c r="F25" s="354">
        <v>721</v>
      </c>
      <c r="G25" s="354">
        <v>756</v>
      </c>
      <c r="H25" s="354">
        <v>749</v>
      </c>
      <c r="I25" s="354">
        <v>644</v>
      </c>
      <c r="J25" s="354">
        <v>740</v>
      </c>
      <c r="K25" s="355">
        <v>760</v>
      </c>
      <c r="L25" s="354">
        <v>611</v>
      </c>
      <c r="M25" s="354">
        <v>883</v>
      </c>
      <c r="N25" s="354">
        <v>802</v>
      </c>
      <c r="O25" s="354">
        <v>764</v>
      </c>
      <c r="P25" s="354">
        <f>SUM(D25:O25)</f>
        <v>8726</v>
      </c>
    </row>
    <row r="26" spans="1:16" ht="15.95" customHeight="1" x14ac:dyDescent="0.2">
      <c r="A26" s="1"/>
      <c r="B26" s="644" t="s">
        <v>124</v>
      </c>
      <c r="C26" s="343" t="s">
        <v>45</v>
      </c>
      <c r="D26" s="344">
        <f>SUM(D27:D28)</f>
        <v>3838</v>
      </c>
      <c r="E26" s="344">
        <f t="shared" ref="E26:O26" si="30">SUM(E27:E28)</f>
        <v>3230</v>
      </c>
      <c r="F26" s="344">
        <f t="shared" si="30"/>
        <v>4220</v>
      </c>
      <c r="G26" s="344">
        <f t="shared" si="30"/>
        <v>4368</v>
      </c>
      <c r="H26" s="344">
        <f t="shared" si="30"/>
        <v>4375</v>
      </c>
      <c r="I26" s="344">
        <f t="shared" si="30"/>
        <v>4101</v>
      </c>
      <c r="J26" s="344">
        <f t="shared" si="30"/>
        <v>3803</v>
      </c>
      <c r="K26" s="344">
        <f t="shared" si="30"/>
        <v>3992</v>
      </c>
      <c r="L26" s="344">
        <f t="shared" si="30"/>
        <v>3303</v>
      </c>
      <c r="M26" s="344">
        <f t="shared" si="30"/>
        <v>4095</v>
      </c>
      <c r="N26" s="344">
        <f t="shared" si="30"/>
        <v>4375</v>
      </c>
      <c r="O26" s="344">
        <f t="shared" si="30"/>
        <v>4179</v>
      </c>
      <c r="P26" s="344">
        <f t="shared" ref="P26" si="31">SUM(P27:P28)</f>
        <v>47879</v>
      </c>
    </row>
    <row r="27" spans="1:16" ht="15.95" customHeight="1" x14ac:dyDescent="0.2">
      <c r="A27" s="1"/>
      <c r="B27" s="645"/>
      <c r="C27" s="345" t="s">
        <v>243</v>
      </c>
      <c r="D27" s="342">
        <f>+D30+D33+D36</f>
        <v>1957</v>
      </c>
      <c r="E27" s="342">
        <f t="shared" ref="E27:G28" si="32">+E30+E33+E36</f>
        <v>1657</v>
      </c>
      <c r="F27" s="342">
        <f t="shared" si="32"/>
        <v>2107</v>
      </c>
      <c r="G27" s="342">
        <f t="shared" si="32"/>
        <v>2187</v>
      </c>
      <c r="H27" s="342">
        <f t="shared" ref="H27:O27" si="33">+H30+H33+H36</f>
        <v>2138</v>
      </c>
      <c r="I27" s="342">
        <f t="shared" si="33"/>
        <v>2111</v>
      </c>
      <c r="J27" s="342">
        <f t="shared" si="33"/>
        <v>1993</v>
      </c>
      <c r="K27" s="342">
        <f t="shared" si="33"/>
        <v>1967</v>
      </c>
      <c r="L27" s="342">
        <f t="shared" si="33"/>
        <v>1657</v>
      </c>
      <c r="M27" s="342">
        <f t="shared" si="33"/>
        <v>2021</v>
      </c>
      <c r="N27" s="342">
        <f t="shared" si="33"/>
        <v>2089</v>
      </c>
      <c r="O27" s="342">
        <f t="shared" si="33"/>
        <v>2070</v>
      </c>
      <c r="P27" s="342">
        <f t="shared" ref="P27" si="34">+P30+P33+P36</f>
        <v>23954</v>
      </c>
    </row>
    <row r="28" spans="1:16" ht="15.95" customHeight="1" x14ac:dyDescent="0.2">
      <c r="A28" s="1"/>
      <c r="B28" s="646"/>
      <c r="C28" s="338" t="s">
        <v>244</v>
      </c>
      <c r="D28" s="342">
        <f>+D31+D34+D37</f>
        <v>1881</v>
      </c>
      <c r="E28" s="342">
        <f t="shared" si="32"/>
        <v>1573</v>
      </c>
      <c r="F28" s="342">
        <f t="shared" si="32"/>
        <v>2113</v>
      </c>
      <c r="G28" s="342">
        <f t="shared" si="32"/>
        <v>2181</v>
      </c>
      <c r="H28" s="342">
        <f t="shared" ref="H28:O28" si="35">+H31+H34+H37</f>
        <v>2237</v>
      </c>
      <c r="I28" s="342">
        <f t="shared" si="35"/>
        <v>1990</v>
      </c>
      <c r="J28" s="342">
        <f t="shared" si="35"/>
        <v>1810</v>
      </c>
      <c r="K28" s="342">
        <f t="shared" si="35"/>
        <v>2025</v>
      </c>
      <c r="L28" s="342">
        <f t="shared" si="35"/>
        <v>1646</v>
      </c>
      <c r="M28" s="342">
        <f t="shared" si="35"/>
        <v>2074</v>
      </c>
      <c r="N28" s="342">
        <f t="shared" si="35"/>
        <v>2286</v>
      </c>
      <c r="O28" s="342">
        <f t="shared" si="35"/>
        <v>2109</v>
      </c>
      <c r="P28" s="342">
        <f t="shared" ref="P28" si="36">+P31+P34+P37</f>
        <v>23925</v>
      </c>
    </row>
    <row r="29" spans="1:16" ht="15.95" customHeight="1" x14ac:dyDescent="0.2">
      <c r="A29" s="1"/>
      <c r="B29" s="642" t="s">
        <v>118</v>
      </c>
      <c r="C29" s="346" t="s">
        <v>45</v>
      </c>
      <c r="D29" s="332">
        <f>SUM(D30:D31)</f>
        <v>1669</v>
      </c>
      <c r="E29" s="332">
        <f t="shared" ref="E29:O29" si="37">SUM(E30:E31)</f>
        <v>1346</v>
      </c>
      <c r="F29" s="332">
        <f t="shared" si="37"/>
        <v>1793</v>
      </c>
      <c r="G29" s="332">
        <f t="shared" si="37"/>
        <v>1871</v>
      </c>
      <c r="H29" s="332">
        <f t="shared" si="37"/>
        <v>1873</v>
      </c>
      <c r="I29" s="332">
        <f t="shared" si="37"/>
        <v>1787</v>
      </c>
      <c r="J29" s="332">
        <f t="shared" si="37"/>
        <v>1520</v>
      </c>
      <c r="K29" s="332">
        <f t="shared" si="37"/>
        <v>1622</v>
      </c>
      <c r="L29" s="332">
        <f t="shared" si="37"/>
        <v>1295</v>
      </c>
      <c r="M29" s="332">
        <f t="shared" si="37"/>
        <v>1693</v>
      </c>
      <c r="N29" s="332">
        <f t="shared" si="37"/>
        <v>1837</v>
      </c>
      <c r="O29" s="332">
        <f t="shared" si="37"/>
        <v>1796</v>
      </c>
      <c r="P29" s="332">
        <f t="shared" ref="P29" si="38">SUM(P30:P31)</f>
        <v>20102</v>
      </c>
    </row>
    <row r="30" spans="1:16" ht="15.95" customHeight="1" x14ac:dyDescent="0.2">
      <c r="A30" s="1"/>
      <c r="B30" s="643"/>
      <c r="C30" s="351" t="s">
        <v>243</v>
      </c>
      <c r="D30" s="347">
        <v>759</v>
      </c>
      <c r="E30" s="348">
        <v>632</v>
      </c>
      <c r="F30" s="349">
        <v>810</v>
      </c>
      <c r="G30" s="350">
        <v>861</v>
      </c>
      <c r="H30" s="349">
        <v>804</v>
      </c>
      <c r="I30" s="347">
        <v>845</v>
      </c>
      <c r="J30" s="347">
        <v>730</v>
      </c>
      <c r="K30" s="347">
        <v>694</v>
      </c>
      <c r="L30" s="347">
        <v>563</v>
      </c>
      <c r="M30" s="347">
        <v>728</v>
      </c>
      <c r="N30" s="347">
        <v>790</v>
      </c>
      <c r="O30" s="347">
        <v>793</v>
      </c>
      <c r="P30" s="347">
        <f>SUM(D30:O30)</f>
        <v>9009</v>
      </c>
    </row>
    <row r="31" spans="1:16" ht="15.95" customHeight="1" x14ac:dyDescent="0.2">
      <c r="A31" s="1"/>
      <c r="B31" s="358"/>
      <c r="C31" s="322" t="s">
        <v>244</v>
      </c>
      <c r="D31" s="347">
        <v>910</v>
      </c>
      <c r="E31" s="348">
        <v>714</v>
      </c>
      <c r="F31" s="349">
        <v>983</v>
      </c>
      <c r="G31" s="350">
        <v>1010</v>
      </c>
      <c r="H31" s="349">
        <v>1069</v>
      </c>
      <c r="I31" s="347">
        <v>942</v>
      </c>
      <c r="J31" s="347">
        <v>790</v>
      </c>
      <c r="K31" s="347">
        <v>928</v>
      </c>
      <c r="L31" s="347">
        <v>732</v>
      </c>
      <c r="M31" s="347">
        <v>965</v>
      </c>
      <c r="N31" s="347">
        <v>1047</v>
      </c>
      <c r="O31" s="347">
        <v>1003</v>
      </c>
      <c r="P31" s="347">
        <f>SUM(D31:O31)</f>
        <v>11093</v>
      </c>
    </row>
    <row r="32" spans="1:16" ht="15.95" customHeight="1" x14ac:dyDescent="0.2">
      <c r="A32" s="1"/>
      <c r="B32" s="642" t="s">
        <v>119</v>
      </c>
      <c r="C32" s="352" t="s">
        <v>45</v>
      </c>
      <c r="D32" s="353">
        <f>SUM(D33:D34)</f>
        <v>1605</v>
      </c>
      <c r="E32" s="353">
        <f t="shared" ref="E32:O32" si="39">SUM(E33:E34)</f>
        <v>1332</v>
      </c>
      <c r="F32" s="353">
        <f t="shared" si="39"/>
        <v>1741</v>
      </c>
      <c r="G32" s="353">
        <f t="shared" si="39"/>
        <v>1759</v>
      </c>
      <c r="H32" s="353">
        <f t="shared" si="39"/>
        <v>1801</v>
      </c>
      <c r="I32" s="353">
        <f t="shared" si="39"/>
        <v>1704</v>
      </c>
      <c r="J32" s="353">
        <f t="shared" si="39"/>
        <v>1625</v>
      </c>
      <c r="K32" s="353">
        <f t="shared" si="39"/>
        <v>1625</v>
      </c>
      <c r="L32" s="353">
        <f t="shared" si="39"/>
        <v>1398</v>
      </c>
      <c r="M32" s="353">
        <f t="shared" si="39"/>
        <v>1684</v>
      </c>
      <c r="N32" s="353">
        <f t="shared" si="39"/>
        <v>1788</v>
      </c>
      <c r="O32" s="353">
        <f t="shared" si="39"/>
        <v>1725</v>
      </c>
      <c r="P32" s="353">
        <f t="shared" ref="P32" si="40">SUM(P33:P34)</f>
        <v>19787</v>
      </c>
    </row>
    <row r="33" spans="1:16" ht="15.95" customHeight="1" x14ac:dyDescent="0.2">
      <c r="A33" s="1"/>
      <c r="B33" s="643"/>
      <c r="C33" s="321" t="s">
        <v>243</v>
      </c>
      <c r="D33" s="354">
        <v>886</v>
      </c>
      <c r="E33" s="355">
        <v>725</v>
      </c>
      <c r="F33" s="354">
        <v>925</v>
      </c>
      <c r="G33" s="354">
        <v>965</v>
      </c>
      <c r="H33" s="354">
        <v>992</v>
      </c>
      <c r="I33" s="354">
        <v>951</v>
      </c>
      <c r="J33" s="354">
        <v>918</v>
      </c>
      <c r="K33" s="354">
        <v>897</v>
      </c>
      <c r="L33" s="354">
        <v>788</v>
      </c>
      <c r="M33" s="354">
        <v>934</v>
      </c>
      <c r="N33" s="354">
        <v>947</v>
      </c>
      <c r="O33" s="354">
        <v>937</v>
      </c>
      <c r="P33" s="354">
        <f>SUM(D33:O33)</f>
        <v>10865</v>
      </c>
    </row>
    <row r="34" spans="1:16" ht="15.95" customHeight="1" x14ac:dyDescent="0.2">
      <c r="A34" s="1"/>
      <c r="B34" s="358"/>
      <c r="C34" s="356" t="s">
        <v>244</v>
      </c>
      <c r="D34" s="354">
        <v>719</v>
      </c>
      <c r="E34" s="355">
        <v>607</v>
      </c>
      <c r="F34" s="354">
        <v>816</v>
      </c>
      <c r="G34" s="354">
        <v>794</v>
      </c>
      <c r="H34" s="354">
        <v>809</v>
      </c>
      <c r="I34" s="354">
        <v>753</v>
      </c>
      <c r="J34" s="354">
        <v>707</v>
      </c>
      <c r="K34" s="354">
        <v>728</v>
      </c>
      <c r="L34" s="354">
        <v>610</v>
      </c>
      <c r="M34" s="354">
        <v>750</v>
      </c>
      <c r="N34" s="354">
        <v>841</v>
      </c>
      <c r="O34" s="354">
        <v>788</v>
      </c>
      <c r="P34" s="354">
        <f>SUM(D34:O34)</f>
        <v>8922</v>
      </c>
    </row>
    <row r="35" spans="1:16" ht="15.95" customHeight="1" x14ac:dyDescent="0.2">
      <c r="A35" s="1"/>
      <c r="B35" s="642" t="s">
        <v>120</v>
      </c>
      <c r="C35" s="352" t="s">
        <v>45</v>
      </c>
      <c r="D35" s="353">
        <f>SUM(D36:D37)</f>
        <v>564</v>
      </c>
      <c r="E35" s="353">
        <f t="shared" ref="E35:O35" si="41">SUM(E36:E37)</f>
        <v>552</v>
      </c>
      <c r="F35" s="353">
        <f t="shared" si="41"/>
        <v>686</v>
      </c>
      <c r="G35" s="353">
        <f t="shared" si="41"/>
        <v>738</v>
      </c>
      <c r="H35" s="353">
        <f t="shared" si="41"/>
        <v>701</v>
      </c>
      <c r="I35" s="353">
        <f t="shared" si="41"/>
        <v>610</v>
      </c>
      <c r="J35" s="353">
        <f t="shared" si="41"/>
        <v>658</v>
      </c>
      <c r="K35" s="353">
        <f t="shared" si="41"/>
        <v>745</v>
      </c>
      <c r="L35" s="353">
        <f t="shared" si="41"/>
        <v>610</v>
      </c>
      <c r="M35" s="353">
        <f t="shared" si="41"/>
        <v>718</v>
      </c>
      <c r="N35" s="353">
        <f t="shared" si="41"/>
        <v>750</v>
      </c>
      <c r="O35" s="353">
        <f t="shared" si="41"/>
        <v>658</v>
      </c>
      <c r="P35" s="353">
        <f t="shared" ref="P35" si="42">SUM(P36:P37)</f>
        <v>7990</v>
      </c>
    </row>
    <row r="36" spans="1:16" ht="15.95" customHeight="1" x14ac:dyDescent="0.2">
      <c r="A36" s="1"/>
      <c r="B36" s="643"/>
      <c r="C36" s="321" t="s">
        <v>243</v>
      </c>
      <c r="D36" s="357">
        <v>312</v>
      </c>
      <c r="E36" s="357">
        <v>300</v>
      </c>
      <c r="F36" s="354">
        <v>372</v>
      </c>
      <c r="G36" s="354">
        <v>361</v>
      </c>
      <c r="H36" s="354">
        <v>342</v>
      </c>
      <c r="I36" s="354">
        <v>315</v>
      </c>
      <c r="J36" s="354">
        <v>345</v>
      </c>
      <c r="K36" s="355">
        <v>376</v>
      </c>
      <c r="L36" s="354">
        <v>306</v>
      </c>
      <c r="M36" s="354">
        <v>359</v>
      </c>
      <c r="N36" s="354">
        <v>352</v>
      </c>
      <c r="O36" s="354">
        <v>340</v>
      </c>
      <c r="P36" s="354">
        <f>SUM(D36:O36)</f>
        <v>4080</v>
      </c>
    </row>
    <row r="37" spans="1:16" ht="15.95" customHeight="1" x14ac:dyDescent="0.2">
      <c r="A37" s="1"/>
      <c r="B37" s="358"/>
      <c r="C37" s="356" t="s">
        <v>244</v>
      </c>
      <c r="D37" s="357">
        <v>252</v>
      </c>
      <c r="E37" s="357">
        <v>252</v>
      </c>
      <c r="F37" s="354">
        <v>314</v>
      </c>
      <c r="G37" s="354">
        <v>377</v>
      </c>
      <c r="H37" s="354">
        <v>359</v>
      </c>
      <c r="I37" s="354">
        <v>295</v>
      </c>
      <c r="J37" s="354">
        <v>313</v>
      </c>
      <c r="K37" s="355">
        <v>369</v>
      </c>
      <c r="L37" s="354">
        <v>304</v>
      </c>
      <c r="M37" s="354">
        <v>359</v>
      </c>
      <c r="N37" s="354">
        <v>398</v>
      </c>
      <c r="O37" s="354">
        <v>318</v>
      </c>
      <c r="P37" s="354">
        <f>SUM(D37:O37)</f>
        <v>3910</v>
      </c>
    </row>
    <row r="38" spans="1:16" ht="15.95" customHeight="1" x14ac:dyDescent="0.2">
      <c r="A38" s="1"/>
      <c r="B38" s="644" t="s">
        <v>234</v>
      </c>
      <c r="C38" s="359" t="s">
        <v>45</v>
      </c>
      <c r="D38" s="360">
        <f>SUM(D39:D40)</f>
        <v>368</v>
      </c>
      <c r="E38" s="360">
        <f t="shared" ref="E38:O38" si="43">SUM(E39:E40)</f>
        <v>368</v>
      </c>
      <c r="F38" s="360">
        <f t="shared" si="43"/>
        <v>368</v>
      </c>
      <c r="G38" s="360">
        <f t="shared" si="43"/>
        <v>508</v>
      </c>
      <c r="H38" s="360">
        <f t="shared" si="43"/>
        <v>458</v>
      </c>
      <c r="I38" s="360">
        <f t="shared" si="43"/>
        <v>492</v>
      </c>
      <c r="J38" s="360">
        <f t="shared" si="43"/>
        <v>437</v>
      </c>
      <c r="K38" s="360">
        <f t="shared" si="43"/>
        <v>479</v>
      </c>
      <c r="L38" s="360">
        <f t="shared" si="43"/>
        <v>402</v>
      </c>
      <c r="M38" s="360">
        <f t="shared" si="43"/>
        <v>445</v>
      </c>
      <c r="N38" s="360">
        <f t="shared" si="43"/>
        <v>499</v>
      </c>
      <c r="O38" s="361">
        <f t="shared" si="43"/>
        <v>390</v>
      </c>
      <c r="P38" s="360">
        <f t="shared" ref="P38" si="44">SUM(P39:P40)</f>
        <v>5214</v>
      </c>
    </row>
    <row r="39" spans="1:16" ht="15.95" customHeight="1" x14ac:dyDescent="0.2">
      <c r="A39" s="1"/>
      <c r="B39" s="647"/>
      <c r="C39" s="336" t="s">
        <v>243</v>
      </c>
      <c r="D39" s="344">
        <f>+D42+D45+D48</f>
        <v>187</v>
      </c>
      <c r="E39" s="344">
        <f t="shared" ref="E39:G40" si="45">+E42+E45+E48</f>
        <v>183</v>
      </c>
      <c r="F39" s="344">
        <f t="shared" si="45"/>
        <v>184</v>
      </c>
      <c r="G39" s="344">
        <f t="shared" si="45"/>
        <v>234</v>
      </c>
      <c r="H39" s="344">
        <f t="shared" ref="H39:O39" si="46">+H42+H45+H48</f>
        <v>185</v>
      </c>
      <c r="I39" s="344">
        <f t="shared" si="46"/>
        <v>205</v>
      </c>
      <c r="J39" s="344">
        <f t="shared" si="46"/>
        <v>216</v>
      </c>
      <c r="K39" s="344">
        <f t="shared" si="46"/>
        <v>214</v>
      </c>
      <c r="L39" s="344">
        <f t="shared" si="46"/>
        <v>188</v>
      </c>
      <c r="M39" s="344">
        <f t="shared" si="46"/>
        <v>188</v>
      </c>
      <c r="N39" s="344">
        <f t="shared" si="46"/>
        <v>237</v>
      </c>
      <c r="O39" s="344">
        <f t="shared" si="46"/>
        <v>207</v>
      </c>
      <c r="P39" s="344">
        <f t="shared" ref="P39" si="47">+P42+P45+P48</f>
        <v>2428</v>
      </c>
    </row>
    <row r="40" spans="1:16" ht="15.95" customHeight="1" x14ac:dyDescent="0.2">
      <c r="A40" s="1"/>
      <c r="B40" s="648"/>
      <c r="C40" s="338" t="s">
        <v>244</v>
      </c>
      <c r="D40" s="342">
        <f>+D43+D46+D49</f>
        <v>181</v>
      </c>
      <c r="E40" s="342">
        <f t="shared" si="45"/>
        <v>185</v>
      </c>
      <c r="F40" s="342">
        <f t="shared" si="45"/>
        <v>184</v>
      </c>
      <c r="G40" s="342">
        <f t="shared" si="45"/>
        <v>274</v>
      </c>
      <c r="H40" s="342">
        <f t="shared" ref="H40:O40" si="48">+H43+H46+H49</f>
        <v>273</v>
      </c>
      <c r="I40" s="342">
        <f t="shared" si="48"/>
        <v>287</v>
      </c>
      <c r="J40" s="342">
        <f t="shared" si="48"/>
        <v>221</v>
      </c>
      <c r="K40" s="342">
        <f t="shared" si="48"/>
        <v>265</v>
      </c>
      <c r="L40" s="342">
        <f t="shared" si="48"/>
        <v>214</v>
      </c>
      <c r="M40" s="342">
        <f t="shared" si="48"/>
        <v>257</v>
      </c>
      <c r="N40" s="342">
        <f t="shared" si="48"/>
        <v>262</v>
      </c>
      <c r="O40" s="342">
        <f t="shared" si="48"/>
        <v>183</v>
      </c>
      <c r="P40" s="342">
        <f t="shared" ref="P40" si="49">+P43+P46+P49</f>
        <v>2786</v>
      </c>
    </row>
    <row r="41" spans="1:16" ht="15.95" customHeight="1" x14ac:dyDescent="0.2">
      <c r="A41" s="1"/>
      <c r="B41" s="640" t="s">
        <v>118</v>
      </c>
      <c r="C41" s="352" t="s">
        <v>45</v>
      </c>
      <c r="D41" s="353">
        <f>SUM(D42:D43)</f>
        <v>135</v>
      </c>
      <c r="E41" s="353">
        <f t="shared" ref="E41:F41" si="50">SUM(E42:E43)</f>
        <v>132</v>
      </c>
      <c r="F41" s="353">
        <f t="shared" si="50"/>
        <v>159</v>
      </c>
      <c r="G41" s="353">
        <f t="shared" ref="G41:O41" si="51">SUM(G42:G43)</f>
        <v>219</v>
      </c>
      <c r="H41" s="353">
        <f t="shared" si="51"/>
        <v>238</v>
      </c>
      <c r="I41" s="353">
        <f t="shared" si="51"/>
        <v>223</v>
      </c>
      <c r="J41" s="353">
        <f t="shared" si="51"/>
        <v>213</v>
      </c>
      <c r="K41" s="353">
        <f t="shared" si="51"/>
        <v>239</v>
      </c>
      <c r="L41" s="353">
        <f t="shared" si="51"/>
        <v>163</v>
      </c>
      <c r="M41" s="353">
        <f t="shared" si="51"/>
        <v>209</v>
      </c>
      <c r="N41" s="353">
        <f t="shared" si="51"/>
        <v>203</v>
      </c>
      <c r="O41" s="353">
        <f t="shared" si="51"/>
        <v>156</v>
      </c>
      <c r="P41" s="353">
        <f t="shared" ref="P41" si="52">SUM(P42:P43)</f>
        <v>2289</v>
      </c>
    </row>
    <row r="42" spans="1:16" ht="15.95" customHeight="1" x14ac:dyDescent="0.2">
      <c r="A42" s="1"/>
      <c r="B42" s="640"/>
      <c r="C42" s="321" t="s">
        <v>243</v>
      </c>
      <c r="D42" s="355">
        <v>57</v>
      </c>
      <c r="E42" s="362">
        <v>44</v>
      </c>
      <c r="F42" s="363">
        <v>59</v>
      </c>
      <c r="G42" s="357">
        <v>80</v>
      </c>
      <c r="H42" s="357">
        <v>74</v>
      </c>
      <c r="I42" s="355">
        <v>71</v>
      </c>
      <c r="J42" s="355">
        <v>89</v>
      </c>
      <c r="K42" s="355">
        <v>89</v>
      </c>
      <c r="L42" s="355">
        <v>63</v>
      </c>
      <c r="M42" s="355">
        <v>67</v>
      </c>
      <c r="N42" s="354">
        <v>79</v>
      </c>
      <c r="O42" s="354">
        <v>66</v>
      </c>
      <c r="P42" s="354">
        <f>SUM(D42:O42)</f>
        <v>838</v>
      </c>
    </row>
    <row r="43" spans="1:16" ht="15.95" customHeight="1" x14ac:dyDescent="0.2">
      <c r="A43" s="1"/>
      <c r="B43" s="330"/>
      <c r="C43" s="322" t="s">
        <v>244</v>
      </c>
      <c r="D43" s="348">
        <v>78</v>
      </c>
      <c r="E43" s="364">
        <v>88</v>
      </c>
      <c r="F43" s="365">
        <v>100</v>
      </c>
      <c r="G43" s="349">
        <v>139</v>
      </c>
      <c r="H43" s="349">
        <v>164</v>
      </c>
      <c r="I43" s="348">
        <v>152</v>
      </c>
      <c r="J43" s="348">
        <v>124</v>
      </c>
      <c r="K43" s="348">
        <v>150</v>
      </c>
      <c r="L43" s="348">
        <v>100</v>
      </c>
      <c r="M43" s="348">
        <v>142</v>
      </c>
      <c r="N43" s="347">
        <v>124</v>
      </c>
      <c r="O43" s="347">
        <v>90</v>
      </c>
      <c r="P43" s="347">
        <f>SUM(D43:O43)</f>
        <v>1451</v>
      </c>
    </row>
    <row r="44" spans="1:16" ht="15.95" customHeight="1" x14ac:dyDescent="0.2">
      <c r="A44" s="1"/>
      <c r="B44" s="641" t="s">
        <v>119</v>
      </c>
      <c r="C44" s="352" t="s">
        <v>45</v>
      </c>
      <c r="D44" s="353">
        <f>SUM(D45:D46)</f>
        <v>138</v>
      </c>
      <c r="E44" s="353">
        <f t="shared" ref="E44:O44" si="53">SUM(E45:E46)</f>
        <v>134</v>
      </c>
      <c r="F44" s="353">
        <f t="shared" si="53"/>
        <v>116</v>
      </c>
      <c r="G44" s="353">
        <f t="shared" si="53"/>
        <v>157</v>
      </c>
      <c r="H44" s="353">
        <f t="shared" si="53"/>
        <v>131</v>
      </c>
      <c r="I44" s="353">
        <f t="shared" si="53"/>
        <v>169</v>
      </c>
      <c r="J44" s="353">
        <f t="shared" si="53"/>
        <v>145</v>
      </c>
      <c r="K44" s="353">
        <f t="shared" si="53"/>
        <v>116</v>
      </c>
      <c r="L44" s="353">
        <f t="shared" si="53"/>
        <v>137</v>
      </c>
      <c r="M44" s="353">
        <f t="shared" si="53"/>
        <v>152</v>
      </c>
      <c r="N44" s="353">
        <f t="shared" si="53"/>
        <v>154</v>
      </c>
      <c r="O44" s="353">
        <f t="shared" si="53"/>
        <v>119</v>
      </c>
      <c r="P44" s="353">
        <f t="shared" ref="P44" si="54">SUM(P45:P46)</f>
        <v>1668</v>
      </c>
    </row>
    <row r="45" spans="1:16" ht="15.95" customHeight="1" x14ac:dyDescent="0.2">
      <c r="A45" s="1"/>
      <c r="B45" s="640"/>
      <c r="C45" s="321" t="s">
        <v>243</v>
      </c>
      <c r="D45" s="355">
        <v>77</v>
      </c>
      <c r="E45" s="355">
        <v>83</v>
      </c>
      <c r="F45" s="355">
        <v>64</v>
      </c>
      <c r="G45" s="366">
        <v>91</v>
      </c>
      <c r="H45" s="354">
        <v>71</v>
      </c>
      <c r="I45" s="354">
        <v>89</v>
      </c>
      <c r="J45" s="354">
        <v>87</v>
      </c>
      <c r="K45" s="354">
        <v>62</v>
      </c>
      <c r="L45" s="354">
        <v>74</v>
      </c>
      <c r="M45" s="354">
        <v>78</v>
      </c>
      <c r="N45" s="354">
        <v>87</v>
      </c>
      <c r="O45" s="354">
        <v>78</v>
      </c>
      <c r="P45" s="354">
        <f>SUM(D45:O45)</f>
        <v>941</v>
      </c>
    </row>
    <row r="46" spans="1:16" ht="15.95" customHeight="1" x14ac:dyDescent="0.2">
      <c r="A46" s="1"/>
      <c r="B46" s="330"/>
      <c r="C46" s="356" t="s">
        <v>244</v>
      </c>
      <c r="D46" s="355">
        <v>61</v>
      </c>
      <c r="E46" s="355">
        <v>51</v>
      </c>
      <c r="F46" s="355">
        <v>52</v>
      </c>
      <c r="G46" s="366">
        <v>66</v>
      </c>
      <c r="H46" s="354">
        <v>60</v>
      </c>
      <c r="I46" s="354">
        <v>80</v>
      </c>
      <c r="J46" s="354">
        <v>58</v>
      </c>
      <c r="K46" s="354">
        <v>54</v>
      </c>
      <c r="L46" s="354">
        <v>63</v>
      </c>
      <c r="M46" s="354">
        <v>74</v>
      </c>
      <c r="N46" s="354">
        <v>67</v>
      </c>
      <c r="O46" s="354">
        <v>41</v>
      </c>
      <c r="P46" s="354">
        <f>SUM(D46:O46)</f>
        <v>727</v>
      </c>
    </row>
    <row r="47" spans="1:16" ht="15.95" customHeight="1" x14ac:dyDescent="0.2">
      <c r="A47" s="1"/>
      <c r="B47" s="640" t="s">
        <v>120</v>
      </c>
      <c r="C47" s="352" t="s">
        <v>45</v>
      </c>
      <c r="D47" s="353">
        <f>SUM(D48:D49)</f>
        <v>95</v>
      </c>
      <c r="E47" s="353">
        <f t="shared" ref="E47:O47" si="55">SUM(E48:E49)</f>
        <v>102</v>
      </c>
      <c r="F47" s="353">
        <f t="shared" si="55"/>
        <v>93</v>
      </c>
      <c r="G47" s="353">
        <f t="shared" si="55"/>
        <v>132</v>
      </c>
      <c r="H47" s="353">
        <f t="shared" si="55"/>
        <v>89</v>
      </c>
      <c r="I47" s="353">
        <f t="shared" si="55"/>
        <v>100</v>
      </c>
      <c r="J47" s="353">
        <f t="shared" si="55"/>
        <v>79</v>
      </c>
      <c r="K47" s="353">
        <f t="shared" si="55"/>
        <v>124</v>
      </c>
      <c r="L47" s="353">
        <f t="shared" si="55"/>
        <v>102</v>
      </c>
      <c r="M47" s="353">
        <f t="shared" si="55"/>
        <v>84</v>
      </c>
      <c r="N47" s="353">
        <f t="shared" si="55"/>
        <v>142</v>
      </c>
      <c r="O47" s="353">
        <f t="shared" si="55"/>
        <v>115</v>
      </c>
      <c r="P47" s="353">
        <f t="shared" ref="P47" si="56">SUM(P48:P49)</f>
        <v>1257</v>
      </c>
    </row>
    <row r="48" spans="1:16" ht="15.95" customHeight="1" x14ac:dyDescent="0.2">
      <c r="A48" s="1"/>
      <c r="B48" s="640"/>
      <c r="C48" s="321" t="s">
        <v>243</v>
      </c>
      <c r="D48" s="355">
        <v>53</v>
      </c>
      <c r="E48" s="366">
        <v>56</v>
      </c>
      <c r="F48" s="366">
        <v>61</v>
      </c>
      <c r="G48" s="366">
        <v>63</v>
      </c>
      <c r="H48" s="366">
        <v>40</v>
      </c>
      <c r="I48" s="354">
        <v>45</v>
      </c>
      <c r="J48" s="366">
        <v>40</v>
      </c>
      <c r="K48" s="355">
        <v>63</v>
      </c>
      <c r="L48" s="354">
        <v>51</v>
      </c>
      <c r="M48" s="354">
        <v>43</v>
      </c>
      <c r="N48" s="354">
        <v>71</v>
      </c>
      <c r="O48" s="354">
        <v>63</v>
      </c>
      <c r="P48" s="354">
        <f>SUM(D48:O48)</f>
        <v>649</v>
      </c>
    </row>
    <row r="49" spans="1:16" ht="15.95" customHeight="1" x14ac:dyDescent="0.2">
      <c r="A49" s="1"/>
      <c r="B49" s="330"/>
      <c r="C49" s="322" t="s">
        <v>244</v>
      </c>
      <c r="D49" s="349">
        <v>42</v>
      </c>
      <c r="E49" s="349">
        <v>46</v>
      </c>
      <c r="F49" s="367">
        <v>32</v>
      </c>
      <c r="G49" s="347">
        <v>69</v>
      </c>
      <c r="H49" s="368">
        <v>49</v>
      </c>
      <c r="I49" s="347">
        <v>55</v>
      </c>
      <c r="J49" s="368">
        <v>39</v>
      </c>
      <c r="K49" s="348">
        <v>61</v>
      </c>
      <c r="L49" s="347">
        <v>51</v>
      </c>
      <c r="M49" s="347">
        <v>41</v>
      </c>
      <c r="N49" s="347">
        <v>71</v>
      </c>
      <c r="O49" s="347">
        <v>52</v>
      </c>
      <c r="P49" s="347">
        <f>SUM(D49:O49)</f>
        <v>608</v>
      </c>
    </row>
    <row r="50" spans="1:16" x14ac:dyDescent="0.2">
      <c r="A50" s="1"/>
      <c r="B50" s="313"/>
      <c r="C50" s="319"/>
      <c r="D50" s="2"/>
      <c r="E50" s="2"/>
      <c r="F50" s="2"/>
      <c r="G50" s="2"/>
      <c r="H50" s="2"/>
      <c r="I50" s="3"/>
      <c r="J50" s="2"/>
      <c r="K50" s="2"/>
      <c r="L50" s="175" t="s">
        <v>9</v>
      </c>
    </row>
    <row r="51" spans="1:16" x14ac:dyDescent="0.2">
      <c r="A51" s="1"/>
      <c r="D51" s="2"/>
      <c r="E51" s="2"/>
      <c r="F51" s="2"/>
      <c r="G51" s="2"/>
      <c r="H51" s="2"/>
      <c r="I51" s="2"/>
      <c r="J51" s="2"/>
      <c r="K51" s="2"/>
      <c r="M51" s="2"/>
    </row>
    <row r="52" spans="1:16" x14ac:dyDescent="0.2">
      <c r="A52" s="1"/>
      <c r="D52" s="2"/>
      <c r="E52" s="2"/>
      <c r="F52" s="2"/>
      <c r="G52" s="2"/>
      <c r="H52" s="2"/>
      <c r="I52" s="2"/>
      <c r="J52" s="2"/>
      <c r="K52" s="2"/>
      <c r="L52" s="2"/>
      <c r="N52" s="2"/>
      <c r="O52" s="2"/>
    </row>
    <row r="53" spans="1:16" x14ac:dyDescent="0.2">
      <c r="A53" s="1"/>
    </row>
    <row r="54" spans="1:16" x14ac:dyDescent="0.2">
      <c r="A54" s="1"/>
    </row>
    <row r="55" spans="1:16" x14ac:dyDescent="0.2">
      <c r="A55" s="1"/>
    </row>
    <row r="56" spans="1:16" x14ac:dyDescent="0.2">
      <c r="A56" s="1"/>
    </row>
    <row r="57" spans="1:16" x14ac:dyDescent="0.2">
      <c r="A57" s="1"/>
    </row>
    <row r="58" spans="1:16" x14ac:dyDescent="0.2">
      <c r="A58" s="1"/>
    </row>
  </sheetData>
  <mergeCells count="18">
    <mergeCell ref="B14:B16"/>
    <mergeCell ref="B26:B28"/>
    <mergeCell ref="B38:B40"/>
    <mergeCell ref="B1:P1"/>
    <mergeCell ref="B2:P2"/>
    <mergeCell ref="B12:B13"/>
    <mergeCell ref="B8:B9"/>
    <mergeCell ref="B10:B11"/>
    <mergeCell ref="B5:B7"/>
    <mergeCell ref="B41:B42"/>
    <mergeCell ref="B44:B45"/>
    <mergeCell ref="B47:B48"/>
    <mergeCell ref="B17:B18"/>
    <mergeCell ref="B20:B21"/>
    <mergeCell ref="B23:B24"/>
    <mergeCell ref="B29:B30"/>
    <mergeCell ref="B32:B33"/>
    <mergeCell ref="B35:B36"/>
  </mergeCells>
  <hyperlinks>
    <hyperlink ref="L50" location="INDICE!C3" display="Volver al Indice"/>
    <hyperlink ref="B3" location="INDICE!C3" display="Volver al Indice"/>
  </hyperlinks>
  <pageMargins left="0.7" right="0.7" top="0.75" bottom="0.75" header="0.3" footer="0.3"/>
  <pageSetup paperSize="1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zoomScale="90" zoomScaleNormal="90" workbookViewId="0">
      <selection activeCell="B4" sqref="B4"/>
    </sheetView>
  </sheetViews>
  <sheetFormatPr baseColWidth="10" defaultRowHeight="12.75" x14ac:dyDescent="0.2"/>
  <cols>
    <col min="1" max="1" width="3.85546875" style="1" customWidth="1"/>
    <col min="2" max="2" width="34.42578125" customWidth="1"/>
    <col min="16" max="16" width="13.42578125" customWidth="1"/>
  </cols>
  <sheetData>
    <row r="1" spans="2:16" s="1" customFormat="1" x14ac:dyDescent="0.2"/>
    <row r="2" spans="2:16" ht="15.75" x14ac:dyDescent="0.2">
      <c r="B2" s="638" t="s">
        <v>249</v>
      </c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9"/>
    </row>
    <row r="3" spans="2:16" ht="15.75" x14ac:dyDescent="0.2">
      <c r="B3" s="658" t="s">
        <v>268</v>
      </c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39"/>
    </row>
    <row r="4" spans="2:16" x14ac:dyDescent="0.2">
      <c r="B4" s="372" t="s">
        <v>9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4"/>
    </row>
    <row r="5" spans="2:16" ht="15.75" x14ac:dyDescent="0.25">
      <c r="B5" s="369" t="s">
        <v>250</v>
      </c>
      <c r="C5" s="370"/>
      <c r="D5" s="326" t="s">
        <v>0</v>
      </c>
      <c r="E5" s="326" t="s">
        <v>1</v>
      </c>
      <c r="F5" s="326" t="s">
        <v>2</v>
      </c>
      <c r="G5" s="326" t="s">
        <v>3</v>
      </c>
      <c r="H5" s="326" t="s">
        <v>4</v>
      </c>
      <c r="I5" s="326" t="s">
        <v>10</v>
      </c>
      <c r="J5" s="326" t="s">
        <v>5</v>
      </c>
      <c r="K5" s="326" t="s">
        <v>6</v>
      </c>
      <c r="L5" s="326" t="s">
        <v>7</v>
      </c>
      <c r="M5" s="326" t="s">
        <v>8</v>
      </c>
      <c r="N5" s="326" t="s">
        <v>11</v>
      </c>
      <c r="O5" s="326" t="s">
        <v>12</v>
      </c>
      <c r="P5" s="371" t="s">
        <v>40</v>
      </c>
    </row>
    <row r="6" spans="2:16" ht="15" x14ac:dyDescent="0.25">
      <c r="B6" s="653" t="s">
        <v>799</v>
      </c>
      <c r="C6" s="337" t="s">
        <v>45</v>
      </c>
      <c r="D6" s="337">
        <f>SUM(D7:D8)</f>
        <v>359684</v>
      </c>
      <c r="E6" s="337">
        <f t="shared" ref="E6:O6" si="0">SUM(E7:E8)</f>
        <v>335461</v>
      </c>
      <c r="F6" s="337">
        <f t="shared" si="0"/>
        <v>383479</v>
      </c>
      <c r="G6" s="337">
        <f t="shared" si="0"/>
        <v>367172</v>
      </c>
      <c r="H6" s="379">
        <f t="shared" si="0"/>
        <v>384128</v>
      </c>
      <c r="I6" s="337">
        <f t="shared" si="0"/>
        <v>381557</v>
      </c>
      <c r="J6" s="337">
        <f t="shared" si="0"/>
        <v>390359</v>
      </c>
      <c r="K6" s="337">
        <f t="shared" si="0"/>
        <v>398156</v>
      </c>
      <c r="L6" s="337">
        <f t="shared" si="0"/>
        <v>357646</v>
      </c>
      <c r="M6" s="337">
        <f t="shared" si="0"/>
        <v>392944</v>
      </c>
      <c r="N6" s="337">
        <f t="shared" si="0"/>
        <v>384975</v>
      </c>
      <c r="O6" s="337">
        <f t="shared" si="0"/>
        <v>403766</v>
      </c>
      <c r="P6" s="337">
        <f t="shared" ref="P6" si="1">SUM(P7:P8)</f>
        <v>4539327</v>
      </c>
    </row>
    <row r="7" spans="2:16" ht="15" x14ac:dyDescent="0.25">
      <c r="B7" s="654"/>
      <c r="C7" s="380" t="s">
        <v>243</v>
      </c>
      <c r="D7" s="335">
        <f>+D9+D11+D13</f>
        <v>264949</v>
      </c>
      <c r="E7" s="335">
        <f t="shared" ref="E7:G7" si="2">+E9+E11+E13</f>
        <v>248483</v>
      </c>
      <c r="F7" s="335">
        <f t="shared" si="2"/>
        <v>280189</v>
      </c>
      <c r="G7" s="335">
        <f t="shared" si="2"/>
        <v>266968</v>
      </c>
      <c r="H7" s="381">
        <f t="shared" ref="H7:P7" si="3">+H9+H11+H13</f>
        <v>278645</v>
      </c>
      <c r="I7" s="335">
        <f t="shared" si="3"/>
        <v>275290</v>
      </c>
      <c r="J7" s="335">
        <f t="shared" si="3"/>
        <v>284768</v>
      </c>
      <c r="K7" s="335">
        <f t="shared" si="3"/>
        <v>288213</v>
      </c>
      <c r="L7" s="335">
        <f t="shared" si="3"/>
        <v>258133</v>
      </c>
      <c r="M7" s="335">
        <f t="shared" si="3"/>
        <v>279403</v>
      </c>
      <c r="N7" s="335">
        <f t="shared" si="3"/>
        <v>272716</v>
      </c>
      <c r="O7" s="335">
        <f t="shared" si="3"/>
        <v>287030</v>
      </c>
      <c r="P7" s="335">
        <f t="shared" si="3"/>
        <v>3284787</v>
      </c>
    </row>
    <row r="8" spans="2:16" ht="15" x14ac:dyDescent="0.25">
      <c r="B8" s="646"/>
      <c r="C8" s="382" t="s">
        <v>244</v>
      </c>
      <c r="D8" s="335">
        <f>+D17+D29</f>
        <v>94735</v>
      </c>
      <c r="E8" s="335">
        <f t="shared" ref="E8:G8" si="4">+E17+E29</f>
        <v>86978</v>
      </c>
      <c r="F8" s="335">
        <f t="shared" si="4"/>
        <v>103290</v>
      </c>
      <c r="G8" s="335">
        <f t="shared" si="4"/>
        <v>100204</v>
      </c>
      <c r="H8" s="381">
        <f t="shared" ref="H8:P8" si="5">+H17+H29</f>
        <v>105483</v>
      </c>
      <c r="I8" s="335">
        <f t="shared" si="5"/>
        <v>106267</v>
      </c>
      <c r="J8" s="335">
        <f t="shared" si="5"/>
        <v>105591</v>
      </c>
      <c r="K8" s="335">
        <f t="shared" si="5"/>
        <v>109943</v>
      </c>
      <c r="L8" s="335">
        <f t="shared" si="5"/>
        <v>99513</v>
      </c>
      <c r="M8" s="335">
        <f t="shared" si="5"/>
        <v>113541</v>
      </c>
      <c r="N8" s="335">
        <f t="shared" si="5"/>
        <v>112259</v>
      </c>
      <c r="O8" s="335">
        <f t="shared" si="5"/>
        <v>116736</v>
      </c>
      <c r="P8" s="335">
        <f t="shared" si="5"/>
        <v>1254540</v>
      </c>
    </row>
    <row r="9" spans="2:16" ht="12.75" customHeight="1" x14ac:dyDescent="0.2">
      <c r="B9" s="657" t="s">
        <v>118</v>
      </c>
      <c r="C9" s="396" t="s">
        <v>243</v>
      </c>
      <c r="D9" s="353">
        <f>+D19+D31</f>
        <v>108343</v>
      </c>
      <c r="E9" s="353">
        <f t="shared" ref="E9:P10" si="6">+E19+E31</f>
        <v>100696</v>
      </c>
      <c r="F9" s="353">
        <f t="shared" si="6"/>
        <v>115467</v>
      </c>
      <c r="G9" s="353">
        <f t="shared" si="6"/>
        <v>109910</v>
      </c>
      <c r="H9" s="395">
        <f t="shared" si="6"/>
        <v>116129</v>
      </c>
      <c r="I9" s="353">
        <f t="shared" si="6"/>
        <v>116788</v>
      </c>
      <c r="J9" s="353">
        <f t="shared" si="6"/>
        <v>119899</v>
      </c>
      <c r="K9" s="353">
        <f t="shared" si="6"/>
        <v>121385</v>
      </c>
      <c r="L9" s="353">
        <f t="shared" si="6"/>
        <v>109809</v>
      </c>
      <c r="M9" s="353">
        <f t="shared" si="6"/>
        <v>118624</v>
      </c>
      <c r="N9" s="353">
        <f t="shared" si="6"/>
        <v>115888</v>
      </c>
      <c r="O9" s="353">
        <f t="shared" si="6"/>
        <v>121288</v>
      </c>
      <c r="P9" s="353">
        <f t="shared" si="6"/>
        <v>1374226</v>
      </c>
    </row>
    <row r="10" spans="2:16" ht="12.75" customHeight="1" x14ac:dyDescent="0.2">
      <c r="B10" s="652"/>
      <c r="C10" s="383" t="s">
        <v>244</v>
      </c>
      <c r="D10" s="333">
        <f>+D20+D32</f>
        <v>50809</v>
      </c>
      <c r="E10" s="333">
        <f t="shared" si="6"/>
        <v>45769</v>
      </c>
      <c r="F10" s="333">
        <f t="shared" si="6"/>
        <v>54918</v>
      </c>
      <c r="G10" s="333">
        <f t="shared" si="6"/>
        <v>54201</v>
      </c>
      <c r="H10" s="384">
        <f t="shared" si="6"/>
        <v>57436</v>
      </c>
      <c r="I10" s="333">
        <f t="shared" si="6"/>
        <v>59334</v>
      </c>
      <c r="J10" s="333">
        <f t="shared" si="6"/>
        <v>57303</v>
      </c>
      <c r="K10" s="333">
        <f t="shared" si="6"/>
        <v>59214</v>
      </c>
      <c r="L10" s="333">
        <f t="shared" si="6"/>
        <v>54924</v>
      </c>
      <c r="M10" s="333">
        <f t="shared" si="6"/>
        <v>62021</v>
      </c>
      <c r="N10" s="333">
        <f t="shared" si="6"/>
        <v>61504</v>
      </c>
      <c r="O10" s="333">
        <f t="shared" si="6"/>
        <v>63414</v>
      </c>
      <c r="P10" s="333">
        <f t="shared" si="6"/>
        <v>680847</v>
      </c>
    </row>
    <row r="11" spans="2:16" ht="12.75" customHeight="1" x14ac:dyDescent="0.2">
      <c r="B11" s="656" t="s">
        <v>119</v>
      </c>
      <c r="C11" s="396" t="s">
        <v>243</v>
      </c>
      <c r="D11" s="353">
        <f>+D22+D34</f>
        <v>122225</v>
      </c>
      <c r="E11" s="353">
        <f t="shared" ref="E11:P12" si="7">+E22+E34</f>
        <v>115968</v>
      </c>
      <c r="F11" s="353">
        <f t="shared" si="7"/>
        <v>129162</v>
      </c>
      <c r="G11" s="353">
        <f t="shared" si="7"/>
        <v>122286</v>
      </c>
      <c r="H11" s="395">
        <f t="shared" si="7"/>
        <v>126327</v>
      </c>
      <c r="I11" s="353">
        <f t="shared" si="7"/>
        <v>122490</v>
      </c>
      <c r="J11" s="353">
        <f t="shared" si="7"/>
        <v>124671</v>
      </c>
      <c r="K11" s="353">
        <f t="shared" si="7"/>
        <v>124974</v>
      </c>
      <c r="L11" s="353">
        <f t="shared" si="7"/>
        <v>110150</v>
      </c>
      <c r="M11" s="353">
        <f t="shared" si="7"/>
        <v>117696</v>
      </c>
      <c r="N11" s="353">
        <f t="shared" si="7"/>
        <v>113782</v>
      </c>
      <c r="O11" s="353">
        <f t="shared" si="7"/>
        <v>123424</v>
      </c>
      <c r="P11" s="353">
        <f t="shared" si="7"/>
        <v>1453155</v>
      </c>
    </row>
    <row r="12" spans="2:16" ht="15" customHeight="1" x14ac:dyDescent="0.2">
      <c r="B12" s="652"/>
      <c r="C12" s="383" t="s">
        <v>244</v>
      </c>
      <c r="D12" s="333">
        <f>+D23+D35</f>
        <v>34008</v>
      </c>
      <c r="E12" s="333">
        <f t="shared" si="7"/>
        <v>31131</v>
      </c>
      <c r="F12" s="333">
        <f t="shared" si="7"/>
        <v>36322</v>
      </c>
      <c r="G12" s="333">
        <f t="shared" si="7"/>
        <v>34189</v>
      </c>
      <c r="H12" s="384">
        <f t="shared" si="7"/>
        <v>35342</v>
      </c>
      <c r="I12" s="333">
        <f t="shared" si="7"/>
        <v>35463</v>
      </c>
      <c r="J12" s="333">
        <f t="shared" si="7"/>
        <v>34973</v>
      </c>
      <c r="K12" s="333">
        <f t="shared" si="7"/>
        <v>35439</v>
      </c>
      <c r="L12" s="333">
        <f t="shared" si="7"/>
        <v>30775</v>
      </c>
      <c r="M12" s="333">
        <f t="shared" si="7"/>
        <v>35185</v>
      </c>
      <c r="N12" s="333">
        <f t="shared" si="7"/>
        <v>35214</v>
      </c>
      <c r="O12" s="333">
        <f t="shared" si="7"/>
        <v>38414</v>
      </c>
      <c r="P12" s="333">
        <f t="shared" si="7"/>
        <v>416455</v>
      </c>
    </row>
    <row r="13" spans="2:16" ht="12.75" customHeight="1" x14ac:dyDescent="0.2">
      <c r="B13" s="656" t="s">
        <v>120</v>
      </c>
      <c r="C13" s="396" t="s">
        <v>243</v>
      </c>
      <c r="D13" s="353">
        <f>+D25+D37</f>
        <v>34381</v>
      </c>
      <c r="E13" s="353">
        <f t="shared" ref="E13:P13" si="8">+E25+E37</f>
        <v>31819</v>
      </c>
      <c r="F13" s="353">
        <f t="shared" si="8"/>
        <v>35560</v>
      </c>
      <c r="G13" s="353">
        <f t="shared" si="8"/>
        <v>34772</v>
      </c>
      <c r="H13" s="395">
        <f t="shared" si="8"/>
        <v>36189</v>
      </c>
      <c r="I13" s="353">
        <f t="shared" si="8"/>
        <v>36012</v>
      </c>
      <c r="J13" s="353">
        <f t="shared" si="8"/>
        <v>40198</v>
      </c>
      <c r="K13" s="353">
        <f t="shared" si="8"/>
        <v>41854</v>
      </c>
      <c r="L13" s="353">
        <f t="shared" si="8"/>
        <v>38174</v>
      </c>
      <c r="M13" s="353">
        <f t="shared" si="8"/>
        <v>43083</v>
      </c>
      <c r="N13" s="353">
        <f t="shared" si="8"/>
        <v>43046</v>
      </c>
      <c r="O13" s="353">
        <f t="shared" si="8"/>
        <v>42318</v>
      </c>
      <c r="P13" s="353">
        <f t="shared" si="8"/>
        <v>457406</v>
      </c>
    </row>
    <row r="14" spans="2:16" ht="12.75" customHeight="1" x14ac:dyDescent="0.2">
      <c r="B14" s="652"/>
      <c r="C14" s="383" t="s">
        <v>244</v>
      </c>
      <c r="D14" s="333">
        <f>+D26+D38</f>
        <v>9918</v>
      </c>
      <c r="E14" s="333">
        <f t="shared" ref="E14:P14" si="9">+E26+E38</f>
        <v>10078</v>
      </c>
      <c r="F14" s="333">
        <f t="shared" si="9"/>
        <v>12050</v>
      </c>
      <c r="G14" s="333">
        <f t="shared" si="9"/>
        <v>11814</v>
      </c>
      <c r="H14" s="333">
        <f t="shared" si="9"/>
        <v>12705</v>
      </c>
      <c r="I14" s="333">
        <f t="shared" si="9"/>
        <v>11470</v>
      </c>
      <c r="J14" s="333">
        <f t="shared" si="9"/>
        <v>13315</v>
      </c>
      <c r="K14" s="333">
        <f t="shared" si="9"/>
        <v>15290</v>
      </c>
      <c r="L14" s="333">
        <f t="shared" si="9"/>
        <v>13814</v>
      </c>
      <c r="M14" s="333">
        <f t="shared" si="9"/>
        <v>16335</v>
      </c>
      <c r="N14" s="333">
        <f t="shared" si="9"/>
        <v>15541</v>
      </c>
      <c r="O14" s="333">
        <f t="shared" si="9"/>
        <v>14908</v>
      </c>
      <c r="P14" s="333">
        <f t="shared" si="9"/>
        <v>157238</v>
      </c>
    </row>
    <row r="15" spans="2:16" x14ac:dyDescent="0.2">
      <c r="B15" s="661" t="s">
        <v>251</v>
      </c>
      <c r="C15" s="386" t="s">
        <v>45</v>
      </c>
      <c r="D15" s="340">
        <f>SUM(D16:D17)</f>
        <v>276759</v>
      </c>
      <c r="E15" s="340">
        <f t="shared" ref="E15:P15" si="10">SUM(E16:E17)</f>
        <v>258901</v>
      </c>
      <c r="F15" s="340">
        <f t="shared" si="10"/>
        <v>293388</v>
      </c>
      <c r="G15" s="340">
        <f t="shared" si="10"/>
        <v>278015</v>
      </c>
      <c r="H15" s="387">
        <f t="shared" si="10"/>
        <v>288863</v>
      </c>
      <c r="I15" s="340">
        <f t="shared" si="10"/>
        <v>286821</v>
      </c>
      <c r="J15" s="340">
        <f t="shared" si="10"/>
        <v>294214</v>
      </c>
      <c r="K15" s="340">
        <f t="shared" si="10"/>
        <v>300551</v>
      </c>
      <c r="L15" s="340">
        <f t="shared" si="10"/>
        <v>267760</v>
      </c>
      <c r="M15" s="340">
        <f t="shared" si="10"/>
        <v>295349</v>
      </c>
      <c r="N15" s="340">
        <f t="shared" si="10"/>
        <v>289039</v>
      </c>
      <c r="O15" s="340">
        <f t="shared" si="10"/>
        <v>302502</v>
      </c>
      <c r="P15" s="340">
        <f t="shared" si="10"/>
        <v>3432162</v>
      </c>
    </row>
    <row r="16" spans="2:16" x14ac:dyDescent="0.2">
      <c r="B16" s="662"/>
      <c r="C16" s="378" t="s">
        <v>243</v>
      </c>
      <c r="D16" s="339">
        <f>+D19+D22+D25</f>
        <v>214432</v>
      </c>
      <c r="E16" s="339">
        <f t="shared" ref="E16:G17" si="11">+E19+E22+E25</f>
        <v>201747</v>
      </c>
      <c r="F16" s="339">
        <f t="shared" si="11"/>
        <v>226309</v>
      </c>
      <c r="G16" s="339">
        <f t="shared" si="11"/>
        <v>213099</v>
      </c>
      <c r="H16" s="385">
        <f t="shared" ref="H16:P17" si="12">+H19+H22+H25</f>
        <v>221804</v>
      </c>
      <c r="I16" s="339">
        <f t="shared" si="12"/>
        <v>218505</v>
      </c>
      <c r="J16" s="339">
        <f t="shared" si="12"/>
        <v>226540</v>
      </c>
      <c r="K16" s="339">
        <f t="shared" si="12"/>
        <v>229127</v>
      </c>
      <c r="L16" s="339">
        <f t="shared" si="12"/>
        <v>204464</v>
      </c>
      <c r="M16" s="339">
        <f t="shared" si="12"/>
        <v>222486</v>
      </c>
      <c r="N16" s="339">
        <f t="shared" si="12"/>
        <v>217389</v>
      </c>
      <c r="O16" s="339">
        <f t="shared" si="12"/>
        <v>227732</v>
      </c>
      <c r="P16" s="339">
        <f t="shared" si="12"/>
        <v>2623634</v>
      </c>
    </row>
    <row r="17" spans="2:16" x14ac:dyDescent="0.2">
      <c r="B17" s="341"/>
      <c r="C17" s="382" t="s">
        <v>244</v>
      </c>
      <c r="D17" s="342">
        <f>+D20+D23+D26</f>
        <v>62327</v>
      </c>
      <c r="E17" s="342">
        <f t="shared" si="11"/>
        <v>57154</v>
      </c>
      <c r="F17" s="342">
        <f t="shared" si="11"/>
        <v>67079</v>
      </c>
      <c r="G17" s="342">
        <f t="shared" si="11"/>
        <v>64916</v>
      </c>
      <c r="H17" s="388">
        <f t="shared" ref="H17:O17" si="13">+H20+H23+H26</f>
        <v>67059</v>
      </c>
      <c r="I17" s="342">
        <f t="shared" si="13"/>
        <v>68316</v>
      </c>
      <c r="J17" s="342">
        <f t="shared" si="13"/>
        <v>67674</v>
      </c>
      <c r="K17" s="342">
        <f t="shared" si="13"/>
        <v>71424</v>
      </c>
      <c r="L17" s="342">
        <f t="shared" si="13"/>
        <v>63296</v>
      </c>
      <c r="M17" s="342">
        <f t="shared" si="13"/>
        <v>72863</v>
      </c>
      <c r="N17" s="342">
        <f t="shared" si="13"/>
        <v>71650</v>
      </c>
      <c r="O17" s="342">
        <f t="shared" si="13"/>
        <v>74770</v>
      </c>
      <c r="P17" s="342">
        <f t="shared" si="12"/>
        <v>808528</v>
      </c>
    </row>
    <row r="18" spans="2:16" ht="12.75" customHeight="1" x14ac:dyDescent="0.2">
      <c r="B18" s="640" t="s">
        <v>118</v>
      </c>
      <c r="C18" s="394" t="s">
        <v>45</v>
      </c>
      <c r="D18" s="353">
        <f>SUM(D19:D20)</f>
        <v>120294</v>
      </c>
      <c r="E18" s="353">
        <f t="shared" ref="E18:G18" si="14">SUM(E19:E20)</f>
        <v>112121</v>
      </c>
      <c r="F18" s="353">
        <f t="shared" si="14"/>
        <v>130591</v>
      </c>
      <c r="G18" s="353">
        <f t="shared" si="14"/>
        <v>124574</v>
      </c>
      <c r="H18" s="395">
        <f t="shared" ref="H18:P18" si="15">SUM(H19:H20)</f>
        <v>130545</v>
      </c>
      <c r="I18" s="353">
        <f t="shared" si="15"/>
        <v>132445</v>
      </c>
      <c r="J18" s="353">
        <f t="shared" si="15"/>
        <v>134191</v>
      </c>
      <c r="K18" s="353">
        <f t="shared" si="15"/>
        <v>138237</v>
      </c>
      <c r="L18" s="353">
        <f t="shared" si="15"/>
        <v>124837</v>
      </c>
      <c r="M18" s="353">
        <f t="shared" si="15"/>
        <v>136812</v>
      </c>
      <c r="N18" s="353">
        <f t="shared" si="15"/>
        <v>134052</v>
      </c>
      <c r="O18" s="353">
        <f t="shared" si="15"/>
        <v>139597</v>
      </c>
      <c r="P18" s="353">
        <f t="shared" si="15"/>
        <v>1558296</v>
      </c>
    </row>
    <row r="19" spans="2:16" ht="12.75" customHeight="1" x14ac:dyDescent="0.2">
      <c r="B19" s="640"/>
      <c r="C19" s="396" t="s">
        <v>243</v>
      </c>
      <c r="D19" s="355">
        <v>86824</v>
      </c>
      <c r="E19" s="362">
        <v>81731</v>
      </c>
      <c r="F19" s="363">
        <v>93909</v>
      </c>
      <c r="G19" s="357">
        <v>88661</v>
      </c>
      <c r="H19" s="357">
        <v>93187</v>
      </c>
      <c r="I19" s="355">
        <v>93289</v>
      </c>
      <c r="J19" s="355">
        <v>96556</v>
      </c>
      <c r="K19" s="355">
        <v>98067</v>
      </c>
      <c r="L19" s="354">
        <v>88487</v>
      </c>
      <c r="M19" s="355">
        <v>96046</v>
      </c>
      <c r="N19" s="354">
        <v>93682</v>
      </c>
      <c r="O19" s="354">
        <v>97630</v>
      </c>
      <c r="P19" s="354">
        <f>SUM(D19:O19)</f>
        <v>1108069</v>
      </c>
    </row>
    <row r="20" spans="2:16" x14ac:dyDescent="0.2">
      <c r="B20" s="330"/>
      <c r="C20" s="383" t="s">
        <v>244</v>
      </c>
      <c r="D20" s="348">
        <v>33470</v>
      </c>
      <c r="E20" s="364">
        <v>30390</v>
      </c>
      <c r="F20" s="365">
        <v>36682</v>
      </c>
      <c r="G20" s="349">
        <v>35913</v>
      </c>
      <c r="H20" s="349">
        <v>37358</v>
      </c>
      <c r="I20" s="348">
        <v>39156</v>
      </c>
      <c r="J20" s="348">
        <v>37635</v>
      </c>
      <c r="K20" s="348">
        <v>40170</v>
      </c>
      <c r="L20" s="347">
        <v>36350</v>
      </c>
      <c r="M20" s="348">
        <v>40766</v>
      </c>
      <c r="N20" s="347">
        <v>40370</v>
      </c>
      <c r="O20" s="347">
        <v>41967</v>
      </c>
      <c r="P20" s="347">
        <f>SUM(D20:O20)</f>
        <v>450227</v>
      </c>
    </row>
    <row r="21" spans="2:16" ht="12.75" customHeight="1" x14ac:dyDescent="0.2">
      <c r="B21" s="641" t="s">
        <v>119</v>
      </c>
      <c r="C21" s="394" t="s">
        <v>45</v>
      </c>
      <c r="D21" s="353">
        <f>SUM(D22:D23)</f>
        <v>120494</v>
      </c>
      <c r="E21" s="353">
        <f t="shared" ref="E21:P21" si="16">SUM(E22:E23)</f>
        <v>113501</v>
      </c>
      <c r="F21" s="353">
        <f t="shared" si="16"/>
        <v>125737</v>
      </c>
      <c r="G21" s="353">
        <f t="shared" si="16"/>
        <v>117129</v>
      </c>
      <c r="H21" s="395">
        <f t="shared" si="16"/>
        <v>120428</v>
      </c>
      <c r="I21" s="353">
        <f t="shared" si="16"/>
        <v>117529</v>
      </c>
      <c r="J21" s="353">
        <f t="shared" si="16"/>
        <v>118405</v>
      </c>
      <c r="K21" s="353">
        <f t="shared" si="16"/>
        <v>118970</v>
      </c>
      <c r="L21" s="353">
        <f t="shared" si="16"/>
        <v>103930</v>
      </c>
      <c r="M21" s="353">
        <f t="shared" si="16"/>
        <v>113317</v>
      </c>
      <c r="N21" s="353">
        <f t="shared" si="16"/>
        <v>110491</v>
      </c>
      <c r="O21" s="353">
        <f t="shared" si="16"/>
        <v>119442</v>
      </c>
      <c r="P21" s="353">
        <f t="shared" si="16"/>
        <v>1399373</v>
      </c>
    </row>
    <row r="22" spans="2:16" ht="12.75" customHeight="1" x14ac:dyDescent="0.2">
      <c r="B22" s="640"/>
      <c r="C22" s="396" t="s">
        <v>243</v>
      </c>
      <c r="D22" s="355">
        <v>98300</v>
      </c>
      <c r="E22" s="355">
        <v>93350</v>
      </c>
      <c r="F22" s="355">
        <v>103384</v>
      </c>
      <c r="G22" s="366">
        <v>96243</v>
      </c>
      <c r="H22" s="355">
        <v>99150</v>
      </c>
      <c r="I22" s="354">
        <v>95715</v>
      </c>
      <c r="J22" s="354">
        <v>97329</v>
      </c>
      <c r="K22" s="354">
        <v>97522</v>
      </c>
      <c r="L22" s="354">
        <v>85397</v>
      </c>
      <c r="M22" s="354">
        <v>91321</v>
      </c>
      <c r="N22" s="354">
        <v>88596</v>
      </c>
      <c r="O22" s="354">
        <v>95964</v>
      </c>
      <c r="P22" s="354">
        <f>SUM(D22:O22)</f>
        <v>1142271</v>
      </c>
    </row>
    <row r="23" spans="2:16" x14ac:dyDescent="0.2">
      <c r="B23" s="330"/>
      <c r="C23" s="383" t="s">
        <v>244</v>
      </c>
      <c r="D23" s="348">
        <v>22194</v>
      </c>
      <c r="E23" s="348">
        <v>20151</v>
      </c>
      <c r="F23" s="348">
        <v>22353</v>
      </c>
      <c r="G23" s="368">
        <v>20886</v>
      </c>
      <c r="H23" s="348">
        <v>21278</v>
      </c>
      <c r="I23" s="347">
        <v>21814</v>
      </c>
      <c r="J23" s="347">
        <v>21076</v>
      </c>
      <c r="K23" s="347">
        <v>21448</v>
      </c>
      <c r="L23" s="347">
        <v>18533</v>
      </c>
      <c r="M23" s="347">
        <v>21996</v>
      </c>
      <c r="N23" s="347">
        <v>21895</v>
      </c>
      <c r="O23" s="347">
        <v>23478</v>
      </c>
      <c r="P23" s="347">
        <f>SUM(D23:O23)</f>
        <v>257102</v>
      </c>
    </row>
    <row r="24" spans="2:16" ht="12.75" customHeight="1" x14ac:dyDescent="0.2">
      <c r="B24" s="641" t="s">
        <v>120</v>
      </c>
      <c r="C24" s="394" t="s">
        <v>45</v>
      </c>
      <c r="D24" s="353">
        <f>SUM(D25:D26)</f>
        <v>35971</v>
      </c>
      <c r="E24" s="353">
        <f t="shared" ref="E24:P24" si="17">SUM(E25:E26)</f>
        <v>33279</v>
      </c>
      <c r="F24" s="353">
        <f t="shared" si="17"/>
        <v>37060</v>
      </c>
      <c r="G24" s="353">
        <f t="shared" si="17"/>
        <v>36312</v>
      </c>
      <c r="H24" s="395">
        <f t="shared" si="17"/>
        <v>37890</v>
      </c>
      <c r="I24" s="353">
        <f t="shared" si="17"/>
        <v>36847</v>
      </c>
      <c r="J24" s="353">
        <f t="shared" si="17"/>
        <v>41618</v>
      </c>
      <c r="K24" s="353">
        <f t="shared" si="17"/>
        <v>43344</v>
      </c>
      <c r="L24" s="353">
        <f t="shared" si="17"/>
        <v>38993</v>
      </c>
      <c r="M24" s="353">
        <f t="shared" si="17"/>
        <v>45220</v>
      </c>
      <c r="N24" s="353">
        <f t="shared" si="17"/>
        <v>44496</v>
      </c>
      <c r="O24" s="353">
        <f t="shared" si="17"/>
        <v>43463</v>
      </c>
      <c r="P24" s="353">
        <f t="shared" si="17"/>
        <v>474493</v>
      </c>
    </row>
    <row r="25" spans="2:16" ht="12.75" customHeight="1" x14ac:dyDescent="0.2">
      <c r="B25" s="640"/>
      <c r="C25" s="393" t="s">
        <v>243</v>
      </c>
      <c r="D25" s="348">
        <v>29308</v>
      </c>
      <c r="E25" s="347">
        <v>26666</v>
      </c>
      <c r="F25" s="347">
        <v>29016</v>
      </c>
      <c r="G25" s="347">
        <v>28195</v>
      </c>
      <c r="H25" s="348">
        <v>29467</v>
      </c>
      <c r="I25" s="347">
        <v>29501</v>
      </c>
      <c r="J25" s="347">
        <v>32655</v>
      </c>
      <c r="K25" s="348">
        <v>33538</v>
      </c>
      <c r="L25" s="347">
        <v>30580</v>
      </c>
      <c r="M25" s="347">
        <v>35119</v>
      </c>
      <c r="N25" s="347">
        <v>35111</v>
      </c>
      <c r="O25" s="347">
        <v>34138</v>
      </c>
      <c r="P25" s="347">
        <f>SUM(D25:O25)</f>
        <v>373294</v>
      </c>
    </row>
    <row r="26" spans="2:16" x14ac:dyDescent="0.2">
      <c r="B26" s="330"/>
      <c r="C26" s="383" t="s">
        <v>244</v>
      </c>
      <c r="D26" s="349">
        <v>6663</v>
      </c>
      <c r="E26" s="348">
        <v>6613</v>
      </c>
      <c r="F26" s="348">
        <v>8044</v>
      </c>
      <c r="G26" s="347">
        <v>8117</v>
      </c>
      <c r="H26" s="348">
        <v>8423</v>
      </c>
      <c r="I26" s="347">
        <v>7346</v>
      </c>
      <c r="J26" s="347">
        <v>8963</v>
      </c>
      <c r="K26" s="348">
        <v>9806</v>
      </c>
      <c r="L26" s="347">
        <v>8413</v>
      </c>
      <c r="M26" s="347">
        <v>10101</v>
      </c>
      <c r="N26" s="347">
        <v>9385</v>
      </c>
      <c r="O26" s="347">
        <v>9325</v>
      </c>
      <c r="P26" s="347">
        <f>SUM(D26:O26)</f>
        <v>101199</v>
      </c>
    </row>
    <row r="27" spans="2:16" x14ac:dyDescent="0.2">
      <c r="B27" s="661" t="s">
        <v>252</v>
      </c>
      <c r="C27" s="386" t="s">
        <v>45</v>
      </c>
      <c r="D27" s="340">
        <f>SUM(D28:D29)</f>
        <v>82925</v>
      </c>
      <c r="E27" s="340">
        <f t="shared" ref="E27:P27" si="18">SUM(E28:E29)</f>
        <v>76560</v>
      </c>
      <c r="F27" s="340">
        <f t="shared" si="18"/>
        <v>90091</v>
      </c>
      <c r="G27" s="340">
        <f t="shared" si="18"/>
        <v>89157</v>
      </c>
      <c r="H27" s="387">
        <f t="shared" si="18"/>
        <v>95265</v>
      </c>
      <c r="I27" s="340">
        <f t="shared" si="18"/>
        <v>94736</v>
      </c>
      <c r="J27" s="340">
        <f t="shared" si="18"/>
        <v>96145</v>
      </c>
      <c r="K27" s="340">
        <f t="shared" si="18"/>
        <v>97605</v>
      </c>
      <c r="L27" s="340">
        <f t="shared" si="18"/>
        <v>89886</v>
      </c>
      <c r="M27" s="340">
        <f t="shared" si="18"/>
        <v>97595</v>
      </c>
      <c r="N27" s="340">
        <f t="shared" si="18"/>
        <v>95936</v>
      </c>
      <c r="O27" s="340">
        <f t="shared" si="18"/>
        <v>101264</v>
      </c>
      <c r="P27" s="340">
        <f t="shared" si="18"/>
        <v>1107165</v>
      </c>
    </row>
    <row r="28" spans="2:16" x14ac:dyDescent="0.2">
      <c r="B28" s="662"/>
      <c r="C28" s="378" t="s">
        <v>243</v>
      </c>
      <c r="D28" s="339">
        <f>+D31+D34+D37</f>
        <v>50517</v>
      </c>
      <c r="E28" s="339">
        <f t="shared" ref="E28:G29" si="19">+E31+E34+E37</f>
        <v>46736</v>
      </c>
      <c r="F28" s="339">
        <f t="shared" si="19"/>
        <v>53880</v>
      </c>
      <c r="G28" s="339">
        <f t="shared" si="19"/>
        <v>53869</v>
      </c>
      <c r="H28" s="385">
        <f t="shared" ref="H28:P29" si="20">+H31+H34+H37</f>
        <v>56841</v>
      </c>
      <c r="I28" s="339">
        <f t="shared" si="20"/>
        <v>56785</v>
      </c>
      <c r="J28" s="339">
        <f t="shared" si="20"/>
        <v>58228</v>
      </c>
      <c r="K28" s="339">
        <f t="shared" si="20"/>
        <v>59086</v>
      </c>
      <c r="L28" s="339">
        <f t="shared" si="20"/>
        <v>53669</v>
      </c>
      <c r="M28" s="339">
        <f t="shared" si="20"/>
        <v>56917</v>
      </c>
      <c r="N28" s="339">
        <f t="shared" si="20"/>
        <v>55327</v>
      </c>
      <c r="O28" s="339">
        <f t="shared" si="20"/>
        <v>59298</v>
      </c>
      <c r="P28" s="339">
        <f t="shared" si="20"/>
        <v>661153</v>
      </c>
    </row>
    <row r="29" spans="2:16" x14ac:dyDescent="0.2">
      <c r="B29" s="389"/>
      <c r="C29" s="382" t="s">
        <v>244</v>
      </c>
      <c r="D29" s="342">
        <f>+D32+D35+D38</f>
        <v>32408</v>
      </c>
      <c r="E29" s="342">
        <f t="shared" si="19"/>
        <v>29824</v>
      </c>
      <c r="F29" s="342">
        <f t="shared" si="19"/>
        <v>36211</v>
      </c>
      <c r="G29" s="342">
        <f t="shared" si="19"/>
        <v>35288</v>
      </c>
      <c r="H29" s="388">
        <f t="shared" ref="H29:O29" si="21">+H32+H35+H38</f>
        <v>38424</v>
      </c>
      <c r="I29" s="342">
        <f t="shared" si="21"/>
        <v>37951</v>
      </c>
      <c r="J29" s="342">
        <f t="shared" si="21"/>
        <v>37917</v>
      </c>
      <c r="K29" s="342">
        <f t="shared" si="21"/>
        <v>38519</v>
      </c>
      <c r="L29" s="342">
        <f t="shared" si="21"/>
        <v>36217</v>
      </c>
      <c r="M29" s="342">
        <f t="shared" si="21"/>
        <v>40678</v>
      </c>
      <c r="N29" s="342">
        <f t="shared" si="21"/>
        <v>40609</v>
      </c>
      <c r="O29" s="342">
        <f t="shared" si="21"/>
        <v>41966</v>
      </c>
      <c r="P29" s="342">
        <f t="shared" si="20"/>
        <v>446012</v>
      </c>
    </row>
    <row r="30" spans="2:16" ht="12.75" customHeight="1" x14ac:dyDescent="0.2">
      <c r="B30" s="640" t="s">
        <v>118</v>
      </c>
      <c r="C30" s="394" t="s">
        <v>45</v>
      </c>
      <c r="D30" s="353">
        <f>SUM(D31:D32)</f>
        <v>38858</v>
      </c>
      <c r="E30" s="353">
        <f t="shared" ref="E30:G30" si="22">SUM(E31:E32)</f>
        <v>34344</v>
      </c>
      <c r="F30" s="353">
        <f t="shared" si="22"/>
        <v>39794</v>
      </c>
      <c r="G30" s="353">
        <f t="shared" si="22"/>
        <v>39537</v>
      </c>
      <c r="H30" s="395">
        <f t="shared" ref="H30:P30" si="23">SUM(H31:H32)</f>
        <v>43020</v>
      </c>
      <c r="I30" s="353">
        <f t="shared" si="23"/>
        <v>43677</v>
      </c>
      <c r="J30" s="353">
        <f t="shared" si="23"/>
        <v>43011</v>
      </c>
      <c r="K30" s="353">
        <f t="shared" si="23"/>
        <v>42362</v>
      </c>
      <c r="L30" s="353">
        <f t="shared" si="23"/>
        <v>39896</v>
      </c>
      <c r="M30" s="353">
        <f t="shared" si="23"/>
        <v>43833</v>
      </c>
      <c r="N30" s="353">
        <f t="shared" si="23"/>
        <v>43340</v>
      </c>
      <c r="O30" s="353">
        <f t="shared" si="23"/>
        <v>45105</v>
      </c>
      <c r="P30" s="353">
        <f t="shared" si="23"/>
        <v>496777</v>
      </c>
    </row>
    <row r="31" spans="2:16" ht="12.75" customHeight="1" x14ac:dyDescent="0.2">
      <c r="B31" s="640"/>
      <c r="C31" s="396" t="s">
        <v>243</v>
      </c>
      <c r="D31" s="355">
        <v>21519</v>
      </c>
      <c r="E31" s="362">
        <v>18965</v>
      </c>
      <c r="F31" s="363">
        <v>21558</v>
      </c>
      <c r="G31" s="357">
        <v>21249</v>
      </c>
      <c r="H31" s="357">
        <v>22942</v>
      </c>
      <c r="I31" s="355">
        <v>23499</v>
      </c>
      <c r="J31" s="355">
        <v>23343</v>
      </c>
      <c r="K31" s="355">
        <v>23318</v>
      </c>
      <c r="L31" s="354">
        <v>21322</v>
      </c>
      <c r="M31" s="355">
        <v>22578</v>
      </c>
      <c r="N31" s="354">
        <v>22206</v>
      </c>
      <c r="O31" s="354">
        <v>23658</v>
      </c>
      <c r="P31" s="354">
        <f>SUM(D31:O31)</f>
        <v>266157</v>
      </c>
    </row>
    <row r="32" spans="2:16" x14ac:dyDescent="0.2">
      <c r="B32" s="177"/>
      <c r="C32" s="383" t="s">
        <v>244</v>
      </c>
      <c r="D32" s="348">
        <v>17339</v>
      </c>
      <c r="E32" s="364">
        <v>15379</v>
      </c>
      <c r="F32" s="365">
        <v>18236</v>
      </c>
      <c r="G32" s="349">
        <v>18288</v>
      </c>
      <c r="H32" s="349">
        <v>20078</v>
      </c>
      <c r="I32" s="348">
        <v>20178</v>
      </c>
      <c r="J32" s="348">
        <v>19668</v>
      </c>
      <c r="K32" s="348">
        <v>19044</v>
      </c>
      <c r="L32" s="347">
        <v>18574</v>
      </c>
      <c r="M32" s="348">
        <v>21255</v>
      </c>
      <c r="N32" s="347">
        <v>21134</v>
      </c>
      <c r="O32" s="347">
        <v>21447</v>
      </c>
      <c r="P32" s="347">
        <f>SUM(D32:O32)</f>
        <v>230620</v>
      </c>
    </row>
    <row r="33" spans="2:16" ht="12.75" customHeight="1" x14ac:dyDescent="0.2">
      <c r="B33" s="640" t="s">
        <v>119</v>
      </c>
      <c r="C33" s="394" t="s">
        <v>45</v>
      </c>
      <c r="D33" s="353">
        <f>SUM(D34:D35)</f>
        <v>35739</v>
      </c>
      <c r="E33" s="353">
        <f t="shared" ref="E33:P33" si="24">SUM(E34:E35)</f>
        <v>33598</v>
      </c>
      <c r="F33" s="353">
        <f t="shared" si="24"/>
        <v>39747</v>
      </c>
      <c r="G33" s="353">
        <f t="shared" si="24"/>
        <v>39346</v>
      </c>
      <c r="H33" s="395">
        <f t="shared" si="24"/>
        <v>41241</v>
      </c>
      <c r="I33" s="353">
        <f t="shared" si="24"/>
        <v>40424</v>
      </c>
      <c r="J33" s="353">
        <f t="shared" si="24"/>
        <v>41239</v>
      </c>
      <c r="K33" s="353">
        <f t="shared" si="24"/>
        <v>41443</v>
      </c>
      <c r="L33" s="353">
        <f t="shared" si="24"/>
        <v>36995</v>
      </c>
      <c r="M33" s="353">
        <f t="shared" si="24"/>
        <v>39564</v>
      </c>
      <c r="N33" s="353">
        <f t="shared" si="24"/>
        <v>38505</v>
      </c>
      <c r="O33" s="353">
        <f t="shared" si="24"/>
        <v>42396</v>
      </c>
      <c r="P33" s="353">
        <f t="shared" si="24"/>
        <v>470237</v>
      </c>
    </row>
    <row r="34" spans="2:16" ht="12.75" customHeight="1" x14ac:dyDescent="0.2">
      <c r="B34" s="640"/>
      <c r="C34" s="396" t="s">
        <v>243</v>
      </c>
      <c r="D34" s="355">
        <v>23925</v>
      </c>
      <c r="E34" s="355">
        <v>22618</v>
      </c>
      <c r="F34" s="355">
        <v>25778</v>
      </c>
      <c r="G34" s="366">
        <v>26043</v>
      </c>
      <c r="H34" s="355">
        <v>27177</v>
      </c>
      <c r="I34" s="354">
        <v>26775</v>
      </c>
      <c r="J34" s="354">
        <v>27342</v>
      </c>
      <c r="K34" s="354">
        <v>27452</v>
      </c>
      <c r="L34" s="354">
        <v>24753</v>
      </c>
      <c r="M34" s="354">
        <v>26375</v>
      </c>
      <c r="N34" s="354">
        <v>25186</v>
      </c>
      <c r="O34" s="354">
        <v>27460</v>
      </c>
      <c r="P34" s="354">
        <f>SUM(D34:O34)</f>
        <v>310884</v>
      </c>
    </row>
    <row r="35" spans="2:16" x14ac:dyDescent="0.2">
      <c r="B35" s="177"/>
      <c r="C35" s="383" t="s">
        <v>244</v>
      </c>
      <c r="D35" s="348">
        <v>11814</v>
      </c>
      <c r="E35" s="348">
        <v>10980</v>
      </c>
      <c r="F35" s="348">
        <v>13969</v>
      </c>
      <c r="G35" s="368">
        <v>13303</v>
      </c>
      <c r="H35" s="348">
        <v>14064</v>
      </c>
      <c r="I35" s="347">
        <v>13649</v>
      </c>
      <c r="J35" s="347">
        <v>13897</v>
      </c>
      <c r="K35" s="347">
        <v>13991</v>
      </c>
      <c r="L35" s="347">
        <v>12242</v>
      </c>
      <c r="M35" s="347">
        <v>13189</v>
      </c>
      <c r="N35" s="347">
        <v>13319</v>
      </c>
      <c r="O35" s="347">
        <v>14936</v>
      </c>
      <c r="P35" s="347">
        <f>SUM(D35:O35)</f>
        <v>159353</v>
      </c>
    </row>
    <row r="36" spans="2:16" ht="12.75" customHeight="1" x14ac:dyDescent="0.2">
      <c r="B36" s="640" t="s">
        <v>120</v>
      </c>
      <c r="C36" s="394" t="s">
        <v>45</v>
      </c>
      <c r="D36" s="353">
        <f>SUM(D37:D38)</f>
        <v>8328</v>
      </c>
      <c r="E36" s="353">
        <f t="shared" ref="E36:P36" si="25">SUM(E37:E38)</f>
        <v>8618</v>
      </c>
      <c r="F36" s="353">
        <f t="shared" si="25"/>
        <v>10550</v>
      </c>
      <c r="G36" s="353">
        <f t="shared" si="25"/>
        <v>10274</v>
      </c>
      <c r="H36" s="395">
        <f t="shared" si="25"/>
        <v>11004</v>
      </c>
      <c r="I36" s="353">
        <f t="shared" si="25"/>
        <v>10635</v>
      </c>
      <c r="J36" s="353">
        <f t="shared" si="25"/>
        <v>11895</v>
      </c>
      <c r="K36" s="353">
        <f t="shared" si="25"/>
        <v>13800</v>
      </c>
      <c r="L36" s="353">
        <f t="shared" si="25"/>
        <v>12995</v>
      </c>
      <c r="M36" s="353">
        <f t="shared" si="25"/>
        <v>14198</v>
      </c>
      <c r="N36" s="353">
        <f t="shared" si="25"/>
        <v>14091</v>
      </c>
      <c r="O36" s="353">
        <f t="shared" si="25"/>
        <v>13763</v>
      </c>
      <c r="P36" s="353">
        <f t="shared" si="25"/>
        <v>140151</v>
      </c>
    </row>
    <row r="37" spans="2:16" ht="12.75" customHeight="1" x14ac:dyDescent="0.2">
      <c r="B37" s="640"/>
      <c r="C37" s="393" t="s">
        <v>243</v>
      </c>
      <c r="D37" s="348">
        <v>5073</v>
      </c>
      <c r="E37" s="347">
        <v>5153</v>
      </c>
      <c r="F37" s="347">
        <v>6544</v>
      </c>
      <c r="G37" s="347">
        <v>6577</v>
      </c>
      <c r="H37" s="348">
        <v>6722</v>
      </c>
      <c r="I37" s="347">
        <v>6511</v>
      </c>
      <c r="J37" s="347">
        <v>7543</v>
      </c>
      <c r="K37" s="348">
        <v>8316</v>
      </c>
      <c r="L37" s="347">
        <v>7594</v>
      </c>
      <c r="M37" s="347">
        <v>7964</v>
      </c>
      <c r="N37" s="347">
        <v>7935</v>
      </c>
      <c r="O37" s="347">
        <v>8180</v>
      </c>
      <c r="P37" s="347">
        <f>SUM(D37:O37)</f>
        <v>84112</v>
      </c>
    </row>
    <row r="38" spans="2:16" x14ac:dyDescent="0.2">
      <c r="B38" s="177"/>
      <c r="C38" s="383" t="s">
        <v>244</v>
      </c>
      <c r="D38" s="349">
        <v>3255</v>
      </c>
      <c r="E38" s="348">
        <v>3465</v>
      </c>
      <c r="F38" s="348">
        <v>4006</v>
      </c>
      <c r="G38" s="347">
        <v>3697</v>
      </c>
      <c r="H38" s="348">
        <v>4282</v>
      </c>
      <c r="I38" s="347">
        <v>4124</v>
      </c>
      <c r="J38" s="347">
        <v>4352</v>
      </c>
      <c r="K38" s="348">
        <v>5484</v>
      </c>
      <c r="L38" s="347">
        <v>5401</v>
      </c>
      <c r="M38" s="347">
        <v>6234</v>
      </c>
      <c r="N38" s="347">
        <v>6156</v>
      </c>
      <c r="O38" s="347">
        <v>5583</v>
      </c>
      <c r="P38" s="347">
        <f>SUM(D38:O38)</f>
        <v>56039</v>
      </c>
    </row>
    <row r="39" spans="2:16" x14ac:dyDescent="0.2">
      <c r="B39" s="659" t="s">
        <v>253</v>
      </c>
      <c r="C39" s="390" t="s">
        <v>45</v>
      </c>
      <c r="D39" s="391">
        <f>SUM(D40:D41)</f>
        <v>19748</v>
      </c>
      <c r="E39" s="391">
        <f t="shared" ref="E39:P39" si="26">SUM(E40:E41)</f>
        <v>17255</v>
      </c>
      <c r="F39" s="391">
        <f t="shared" si="26"/>
        <v>20570</v>
      </c>
      <c r="G39" s="391">
        <f t="shared" si="26"/>
        <v>20318</v>
      </c>
      <c r="H39" s="392">
        <f t="shared" si="26"/>
        <v>23709</v>
      </c>
      <c r="I39" s="392">
        <f t="shared" si="26"/>
        <v>25366</v>
      </c>
      <c r="J39" s="392">
        <f t="shared" si="26"/>
        <v>26467</v>
      </c>
      <c r="K39" s="392">
        <f t="shared" si="26"/>
        <v>27766</v>
      </c>
      <c r="L39" s="391">
        <f t="shared" si="26"/>
        <v>25444</v>
      </c>
      <c r="M39" s="392">
        <f t="shared" si="26"/>
        <v>26656</v>
      </c>
      <c r="N39" s="392">
        <f t="shared" si="26"/>
        <v>26459</v>
      </c>
      <c r="O39" s="392">
        <f t="shared" si="26"/>
        <v>27332</v>
      </c>
      <c r="P39" s="391">
        <f t="shared" si="26"/>
        <v>287090</v>
      </c>
    </row>
    <row r="40" spans="2:16" x14ac:dyDescent="0.2">
      <c r="B40" s="660"/>
      <c r="C40" s="378" t="s">
        <v>243</v>
      </c>
      <c r="D40" s="339">
        <f>+D43+D46+D49</f>
        <v>9265</v>
      </c>
      <c r="E40" s="339">
        <f t="shared" ref="E40:G41" si="27">+E43+E46+E49</f>
        <v>8531</v>
      </c>
      <c r="F40" s="339">
        <f t="shared" si="27"/>
        <v>9937</v>
      </c>
      <c r="G40" s="339">
        <f t="shared" si="27"/>
        <v>9351</v>
      </c>
      <c r="H40" s="385">
        <f t="shared" ref="H40:P41" si="28">+H43+H46+H49</f>
        <v>10624</v>
      </c>
      <c r="I40" s="339">
        <f t="shared" si="28"/>
        <v>11589</v>
      </c>
      <c r="J40" s="339">
        <f t="shared" si="28"/>
        <v>12351</v>
      </c>
      <c r="K40" s="339">
        <f t="shared" si="28"/>
        <v>13100</v>
      </c>
      <c r="L40" s="339">
        <f t="shared" si="28"/>
        <v>11653</v>
      </c>
      <c r="M40" s="385">
        <f t="shared" si="28"/>
        <v>11146</v>
      </c>
      <c r="N40" s="385">
        <f t="shared" si="28"/>
        <v>11504</v>
      </c>
      <c r="O40" s="385">
        <f t="shared" si="28"/>
        <v>12398</v>
      </c>
      <c r="P40" s="339">
        <f t="shared" si="28"/>
        <v>131449</v>
      </c>
    </row>
    <row r="41" spans="2:16" x14ac:dyDescent="0.2">
      <c r="B41" s="341"/>
      <c r="C41" s="382" t="s">
        <v>244</v>
      </c>
      <c r="D41" s="342">
        <f>+D44+D47+D50</f>
        <v>10483</v>
      </c>
      <c r="E41" s="342">
        <f t="shared" si="27"/>
        <v>8724</v>
      </c>
      <c r="F41" s="342">
        <f t="shared" si="27"/>
        <v>10633</v>
      </c>
      <c r="G41" s="342">
        <f t="shared" si="27"/>
        <v>10967</v>
      </c>
      <c r="H41" s="388">
        <f t="shared" ref="H41:O41" si="29">+H44+H47+H50</f>
        <v>13085</v>
      </c>
      <c r="I41" s="342">
        <f t="shared" si="29"/>
        <v>13777</v>
      </c>
      <c r="J41" s="342">
        <f t="shared" si="29"/>
        <v>14116</v>
      </c>
      <c r="K41" s="342">
        <f t="shared" si="29"/>
        <v>14666</v>
      </c>
      <c r="L41" s="342">
        <f t="shared" si="29"/>
        <v>13791</v>
      </c>
      <c r="M41" s="388">
        <f t="shared" si="29"/>
        <v>15510</v>
      </c>
      <c r="N41" s="388">
        <f t="shared" si="29"/>
        <v>14955</v>
      </c>
      <c r="O41" s="388">
        <f t="shared" si="29"/>
        <v>14934</v>
      </c>
      <c r="P41" s="342">
        <f t="shared" si="28"/>
        <v>155641</v>
      </c>
    </row>
    <row r="42" spans="2:16" x14ac:dyDescent="0.2">
      <c r="B42" s="641" t="s">
        <v>118</v>
      </c>
      <c r="C42" s="394" t="s">
        <v>45</v>
      </c>
      <c r="D42" s="353">
        <f>SUM(D43:D44)</f>
        <v>10817</v>
      </c>
      <c r="E42" s="353">
        <f t="shared" ref="E42:G42" si="30">SUM(E43:E44)</f>
        <v>9197</v>
      </c>
      <c r="F42" s="353">
        <f t="shared" si="30"/>
        <v>11635</v>
      </c>
      <c r="G42" s="353">
        <f t="shared" si="30"/>
        <v>12025</v>
      </c>
      <c r="H42" s="395">
        <f t="shared" ref="H42:P42" si="31">SUM(H43:H44)</f>
        <v>14558</v>
      </c>
      <c r="I42" s="353">
        <f t="shared" si="31"/>
        <v>14454</v>
      </c>
      <c r="J42" s="353">
        <f t="shared" si="31"/>
        <v>15217</v>
      </c>
      <c r="K42" s="353">
        <f t="shared" si="31"/>
        <v>16501</v>
      </c>
      <c r="L42" s="353">
        <f t="shared" si="31"/>
        <v>15823</v>
      </c>
      <c r="M42" s="353">
        <f t="shared" si="31"/>
        <v>17101</v>
      </c>
      <c r="N42" s="353">
        <f t="shared" si="31"/>
        <v>16651</v>
      </c>
      <c r="O42" s="353">
        <f t="shared" si="31"/>
        <v>17291</v>
      </c>
      <c r="P42" s="353">
        <f t="shared" si="31"/>
        <v>171270</v>
      </c>
    </row>
    <row r="43" spans="2:16" ht="12.75" customHeight="1" x14ac:dyDescent="0.2">
      <c r="B43" s="640"/>
      <c r="C43" s="396" t="s">
        <v>243</v>
      </c>
      <c r="D43" s="355">
        <v>3602</v>
      </c>
      <c r="E43" s="362">
        <v>3111</v>
      </c>
      <c r="F43" s="363">
        <v>3957</v>
      </c>
      <c r="G43" s="357">
        <v>4234</v>
      </c>
      <c r="H43" s="357">
        <v>4895</v>
      </c>
      <c r="I43" s="355">
        <v>4799</v>
      </c>
      <c r="J43" s="355">
        <v>5336</v>
      </c>
      <c r="K43" s="355">
        <v>5586</v>
      </c>
      <c r="L43" s="354">
        <v>5370</v>
      </c>
      <c r="M43" s="355">
        <v>5458</v>
      </c>
      <c r="N43" s="354">
        <v>5610</v>
      </c>
      <c r="O43" s="354">
        <v>6097</v>
      </c>
      <c r="P43" s="354">
        <f>SUM(D43:O43)</f>
        <v>58055</v>
      </c>
    </row>
    <row r="44" spans="2:16" x14ac:dyDescent="0.2">
      <c r="B44" s="330"/>
      <c r="C44" s="383" t="s">
        <v>244</v>
      </c>
      <c r="D44" s="348">
        <v>7215</v>
      </c>
      <c r="E44" s="364">
        <v>6086</v>
      </c>
      <c r="F44" s="365">
        <v>7678</v>
      </c>
      <c r="G44" s="349">
        <v>7791</v>
      </c>
      <c r="H44" s="349">
        <v>9663</v>
      </c>
      <c r="I44" s="348">
        <v>9655</v>
      </c>
      <c r="J44" s="348">
        <v>9881</v>
      </c>
      <c r="K44" s="348">
        <v>10915</v>
      </c>
      <c r="L44" s="347">
        <v>10453</v>
      </c>
      <c r="M44" s="348">
        <v>11643</v>
      </c>
      <c r="N44" s="347">
        <v>11041</v>
      </c>
      <c r="O44" s="347">
        <v>11194</v>
      </c>
      <c r="P44" s="347">
        <f>SUM(D44:O44)</f>
        <v>113215</v>
      </c>
    </row>
    <row r="45" spans="2:16" ht="12.75" customHeight="1" x14ac:dyDescent="0.2">
      <c r="B45" s="641" t="s">
        <v>119</v>
      </c>
      <c r="C45" s="394" t="s">
        <v>45</v>
      </c>
      <c r="D45" s="353">
        <f>SUM(D46:D47)</f>
        <v>7090</v>
      </c>
      <c r="E45" s="353">
        <f t="shared" ref="E45:P45" si="32">SUM(E46:E47)</f>
        <v>6222</v>
      </c>
      <c r="F45" s="353">
        <f t="shared" si="32"/>
        <v>6810</v>
      </c>
      <c r="G45" s="353">
        <f t="shared" si="32"/>
        <v>6388</v>
      </c>
      <c r="H45" s="395">
        <f t="shared" si="32"/>
        <v>6826</v>
      </c>
      <c r="I45" s="353">
        <f t="shared" si="32"/>
        <v>7927</v>
      </c>
      <c r="J45" s="353">
        <f t="shared" si="32"/>
        <v>7929</v>
      </c>
      <c r="K45" s="353">
        <f t="shared" si="32"/>
        <v>7905</v>
      </c>
      <c r="L45" s="353">
        <f t="shared" si="32"/>
        <v>6710</v>
      </c>
      <c r="M45" s="353">
        <f t="shared" si="32"/>
        <v>7087</v>
      </c>
      <c r="N45" s="353">
        <f t="shared" si="32"/>
        <v>6994</v>
      </c>
      <c r="O45" s="353">
        <f t="shared" si="32"/>
        <v>7862</v>
      </c>
      <c r="P45" s="353">
        <f t="shared" si="32"/>
        <v>85750</v>
      </c>
    </row>
    <row r="46" spans="2:16" ht="12.75" customHeight="1" x14ac:dyDescent="0.2">
      <c r="B46" s="640"/>
      <c r="C46" s="396" t="s">
        <v>243</v>
      </c>
      <c r="D46" s="355">
        <v>4624</v>
      </c>
      <c r="E46" s="355">
        <v>4342</v>
      </c>
      <c r="F46" s="355">
        <v>4646</v>
      </c>
      <c r="G46" s="366">
        <v>4094</v>
      </c>
      <c r="H46" s="355">
        <v>4325</v>
      </c>
      <c r="I46" s="354">
        <v>5046</v>
      </c>
      <c r="J46" s="354">
        <v>5127</v>
      </c>
      <c r="K46" s="354">
        <v>5413</v>
      </c>
      <c r="L46" s="354">
        <v>4458</v>
      </c>
      <c r="M46" s="354">
        <v>4409</v>
      </c>
      <c r="N46" s="354">
        <v>4356</v>
      </c>
      <c r="O46" s="354">
        <v>5028</v>
      </c>
      <c r="P46" s="354">
        <f>SUM(D46:O46)</f>
        <v>55868</v>
      </c>
    </row>
    <row r="47" spans="2:16" x14ac:dyDescent="0.2">
      <c r="B47" s="330"/>
      <c r="C47" s="383" t="s">
        <v>244</v>
      </c>
      <c r="D47" s="348">
        <v>2466</v>
      </c>
      <c r="E47" s="348">
        <v>1880</v>
      </c>
      <c r="F47" s="348">
        <v>2164</v>
      </c>
      <c r="G47" s="368">
        <v>2294</v>
      </c>
      <c r="H47" s="348">
        <v>2501</v>
      </c>
      <c r="I47" s="347">
        <v>2881</v>
      </c>
      <c r="J47" s="347">
        <v>2802</v>
      </c>
      <c r="K47" s="347">
        <v>2492</v>
      </c>
      <c r="L47" s="347">
        <v>2252</v>
      </c>
      <c r="M47" s="347">
        <v>2678</v>
      </c>
      <c r="N47" s="347">
        <v>2638</v>
      </c>
      <c r="O47" s="347">
        <v>2834</v>
      </c>
      <c r="P47" s="347">
        <f>SUM(D47:O47)</f>
        <v>29882</v>
      </c>
    </row>
    <row r="48" spans="2:16" ht="12.75" customHeight="1" x14ac:dyDescent="0.2">
      <c r="B48" s="641" t="s">
        <v>120</v>
      </c>
      <c r="C48" s="394" t="s">
        <v>45</v>
      </c>
      <c r="D48" s="353">
        <f>SUM(D49:D50)</f>
        <v>1841</v>
      </c>
      <c r="E48" s="353">
        <f t="shared" ref="E48:P48" si="33">SUM(E49:E50)</f>
        <v>1836</v>
      </c>
      <c r="F48" s="353">
        <f t="shared" si="33"/>
        <v>2125</v>
      </c>
      <c r="G48" s="353">
        <f t="shared" si="33"/>
        <v>1905</v>
      </c>
      <c r="H48" s="395">
        <f t="shared" si="33"/>
        <v>2325</v>
      </c>
      <c r="I48" s="353">
        <f t="shared" si="33"/>
        <v>2985</v>
      </c>
      <c r="J48" s="353">
        <f t="shared" si="33"/>
        <v>3321</v>
      </c>
      <c r="K48" s="353">
        <f t="shared" si="33"/>
        <v>3360</v>
      </c>
      <c r="L48" s="353">
        <f t="shared" si="33"/>
        <v>2911</v>
      </c>
      <c r="M48" s="353">
        <f t="shared" si="33"/>
        <v>2468</v>
      </c>
      <c r="N48" s="353">
        <f t="shared" si="33"/>
        <v>2814</v>
      </c>
      <c r="O48" s="353">
        <f t="shared" si="33"/>
        <v>2179</v>
      </c>
      <c r="P48" s="353">
        <f t="shared" si="33"/>
        <v>30070</v>
      </c>
    </row>
    <row r="49" spans="2:16" ht="12.75" customHeight="1" x14ac:dyDescent="0.2">
      <c r="B49" s="640"/>
      <c r="C49" s="393" t="s">
        <v>243</v>
      </c>
      <c r="D49" s="348">
        <v>1039</v>
      </c>
      <c r="E49" s="347">
        <v>1078</v>
      </c>
      <c r="F49" s="347">
        <v>1334</v>
      </c>
      <c r="G49" s="347">
        <v>1023</v>
      </c>
      <c r="H49" s="348">
        <v>1404</v>
      </c>
      <c r="I49" s="347">
        <v>1744</v>
      </c>
      <c r="J49" s="347">
        <v>1888</v>
      </c>
      <c r="K49" s="348">
        <v>2101</v>
      </c>
      <c r="L49" s="347">
        <v>1825</v>
      </c>
      <c r="M49" s="347">
        <v>1279</v>
      </c>
      <c r="N49" s="347">
        <v>1538</v>
      </c>
      <c r="O49" s="347">
        <v>1273</v>
      </c>
      <c r="P49" s="347">
        <f>SUM(D49:O49)</f>
        <v>17526</v>
      </c>
    </row>
    <row r="50" spans="2:16" x14ac:dyDescent="0.2">
      <c r="B50" s="330"/>
      <c r="C50" s="383" t="s">
        <v>244</v>
      </c>
      <c r="D50" s="349">
        <v>802</v>
      </c>
      <c r="E50" s="348">
        <v>758</v>
      </c>
      <c r="F50" s="348">
        <v>791</v>
      </c>
      <c r="G50" s="347">
        <v>882</v>
      </c>
      <c r="H50" s="348">
        <v>921</v>
      </c>
      <c r="I50" s="347">
        <v>1241</v>
      </c>
      <c r="J50" s="347">
        <v>1433</v>
      </c>
      <c r="K50" s="348">
        <v>1259</v>
      </c>
      <c r="L50" s="347">
        <v>1086</v>
      </c>
      <c r="M50" s="347">
        <v>1189</v>
      </c>
      <c r="N50" s="347">
        <v>1276</v>
      </c>
      <c r="O50" s="347">
        <v>906</v>
      </c>
      <c r="P50" s="347">
        <f>SUM(D50:O50)</f>
        <v>12544</v>
      </c>
    </row>
    <row r="51" spans="2:16" x14ac:dyDescent="0.2"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</row>
    <row r="52" spans="2:16" x14ac:dyDescent="0.2">
      <c r="B52" s="178" t="s">
        <v>9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</row>
    <row r="53" spans="2:16" x14ac:dyDescent="0.2"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</row>
    <row r="54" spans="2:16" x14ac:dyDescent="0.2"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177"/>
    </row>
    <row r="55" spans="2:16" x14ac:dyDescent="0.2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  <row r="56" spans="2:16" x14ac:dyDescent="0.2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</row>
    <row r="57" spans="2:16" x14ac:dyDescent="0.2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</row>
    <row r="58" spans="2:16" x14ac:dyDescent="0.2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</row>
    <row r="59" spans="2:16" x14ac:dyDescent="0.2"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</row>
    <row r="60" spans="2:16" x14ac:dyDescent="0.2"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</row>
    <row r="61" spans="2:16" x14ac:dyDescent="0.2"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</row>
    <row r="62" spans="2:16" x14ac:dyDescent="0.2"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</row>
    <row r="63" spans="2:16" x14ac:dyDescent="0.2"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</row>
    <row r="64" spans="2:16" x14ac:dyDescent="0.2"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</row>
    <row r="65" spans="2:16" x14ac:dyDescent="0.2"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</row>
    <row r="66" spans="2:16" x14ac:dyDescent="0.2"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</row>
    <row r="67" spans="2:16" x14ac:dyDescent="0.2"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</row>
    <row r="68" spans="2:16" x14ac:dyDescent="0.2"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</row>
    <row r="69" spans="2:16" x14ac:dyDescent="0.2"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</row>
    <row r="70" spans="2:16" x14ac:dyDescent="0.2"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</row>
    <row r="71" spans="2:16" x14ac:dyDescent="0.2"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</row>
    <row r="72" spans="2:16" x14ac:dyDescent="0.2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</row>
    <row r="73" spans="2:16" x14ac:dyDescent="0.2"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</row>
    <row r="74" spans="2:16" x14ac:dyDescent="0.2"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</row>
    <row r="75" spans="2:16" x14ac:dyDescent="0.2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</row>
    <row r="76" spans="2:16" x14ac:dyDescent="0.2"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</row>
    <row r="77" spans="2:16" x14ac:dyDescent="0.2"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</row>
    <row r="78" spans="2:16" x14ac:dyDescent="0.2"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</row>
    <row r="79" spans="2:16" x14ac:dyDescent="0.2"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</row>
    <row r="80" spans="2:16" x14ac:dyDescent="0.2"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</row>
    <row r="81" spans="2:16" x14ac:dyDescent="0.2"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</row>
    <row r="82" spans="2:16" x14ac:dyDescent="0.2"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</row>
    <row r="83" spans="2:16" x14ac:dyDescent="0.2"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</row>
    <row r="84" spans="2:16" x14ac:dyDescent="0.2"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</row>
    <row r="85" spans="2:16" x14ac:dyDescent="0.2"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</row>
    <row r="86" spans="2:16" x14ac:dyDescent="0.2"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</row>
    <row r="87" spans="2:16" x14ac:dyDescent="0.2"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</row>
    <row r="88" spans="2:16" x14ac:dyDescent="0.2"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</row>
    <row r="89" spans="2:16" x14ac:dyDescent="0.2"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</row>
    <row r="90" spans="2:16" x14ac:dyDescent="0.2"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</row>
    <row r="91" spans="2:16" x14ac:dyDescent="0.2"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</row>
    <row r="92" spans="2:16" x14ac:dyDescent="0.2"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</row>
    <row r="93" spans="2:16" x14ac:dyDescent="0.2"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</row>
    <row r="94" spans="2:16" x14ac:dyDescent="0.2"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</row>
    <row r="95" spans="2:16" x14ac:dyDescent="0.2"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</row>
    <row r="96" spans="2:16" x14ac:dyDescent="0.2"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</row>
    <row r="97" spans="2:16" x14ac:dyDescent="0.2"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</row>
    <row r="98" spans="2:16" x14ac:dyDescent="0.2"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</row>
    <row r="99" spans="2:16" x14ac:dyDescent="0.2"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</row>
    <row r="100" spans="2:16" x14ac:dyDescent="0.2"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</row>
    <row r="101" spans="2:16" x14ac:dyDescent="0.2"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</row>
    <row r="102" spans="2:16" x14ac:dyDescent="0.2"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</row>
    <row r="103" spans="2:16" x14ac:dyDescent="0.2"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</row>
    <row r="104" spans="2:16" x14ac:dyDescent="0.2"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</row>
    <row r="105" spans="2:16" x14ac:dyDescent="0.2"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</row>
    <row r="106" spans="2:16" x14ac:dyDescent="0.2"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</row>
    <row r="107" spans="2:16" x14ac:dyDescent="0.2"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</row>
    <row r="108" spans="2:16" x14ac:dyDescent="0.2"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</row>
    <row r="109" spans="2:16" x14ac:dyDescent="0.2"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</row>
    <row r="110" spans="2:16" x14ac:dyDescent="0.2"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</row>
    <row r="111" spans="2:16" x14ac:dyDescent="0.2"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</row>
    <row r="112" spans="2:16" x14ac:dyDescent="0.2"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</row>
    <row r="113" spans="2:16" x14ac:dyDescent="0.2"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</row>
    <row r="114" spans="2:16" x14ac:dyDescent="0.2"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</row>
    <row r="115" spans="2:16" x14ac:dyDescent="0.2"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</row>
    <row r="116" spans="2:16" x14ac:dyDescent="0.2"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</row>
    <row r="117" spans="2:16" x14ac:dyDescent="0.2"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</row>
  </sheetData>
  <mergeCells count="18">
    <mergeCell ref="B39:B40"/>
    <mergeCell ref="B42:B43"/>
    <mergeCell ref="B45:B46"/>
    <mergeCell ref="B48:B49"/>
    <mergeCell ref="B15:B16"/>
    <mergeCell ref="B27:B28"/>
    <mergeCell ref="B18:B19"/>
    <mergeCell ref="B21:B22"/>
    <mergeCell ref="B24:B25"/>
    <mergeCell ref="B30:B31"/>
    <mergeCell ref="B33:B34"/>
    <mergeCell ref="B36:B37"/>
    <mergeCell ref="B13:B14"/>
    <mergeCell ref="B9:B10"/>
    <mergeCell ref="B11:B12"/>
    <mergeCell ref="B6:B8"/>
    <mergeCell ref="B2:P2"/>
    <mergeCell ref="B3:P3"/>
  </mergeCells>
  <hyperlinks>
    <hyperlink ref="B4" location="INDICE!C3" display="Volver al Indice"/>
    <hyperlink ref="B52" location="INDICE!C3" display="Volver al Indice"/>
  </hyperlinks>
  <pageMargins left="0.7" right="0.7" top="0.75" bottom="0.75" header="0.3" footer="0.3"/>
  <pageSetup paperSize="1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R88"/>
  <sheetViews>
    <sheetView topLeftCell="A61" zoomScaleNormal="100" workbookViewId="0">
      <selection activeCell="O88" sqref="O88"/>
    </sheetView>
  </sheetViews>
  <sheetFormatPr baseColWidth="10" defaultColWidth="4.28515625" defaultRowHeight="12.75" x14ac:dyDescent="0.2"/>
  <cols>
    <col min="1" max="1" width="4.28515625" style="177" customWidth="1"/>
    <col min="2" max="2" width="32.140625" style="177" customWidth="1"/>
    <col min="3" max="8" width="9.7109375" style="177" customWidth="1"/>
    <col min="9" max="9" width="9.5703125" style="177" customWidth="1"/>
    <col min="10" max="10" width="10.28515625" style="177" bestFit="1" customWidth="1"/>
    <col min="11" max="13" width="11.42578125" style="177" customWidth="1"/>
    <col min="14" max="14" width="10.28515625" style="177" customWidth="1"/>
    <col min="15" max="15" width="12.28515625" style="177" customWidth="1"/>
    <col min="16" max="16384" width="4.28515625" style="177"/>
  </cols>
  <sheetData>
    <row r="1" spans="2:17" x14ac:dyDescent="0.2">
      <c r="B1" s="178" t="s">
        <v>9</v>
      </c>
    </row>
    <row r="2" spans="2:17" ht="15.75" x14ac:dyDescent="0.25">
      <c r="B2" s="666" t="s">
        <v>193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</row>
    <row r="3" spans="2:17" ht="15.75" x14ac:dyDescent="0.25">
      <c r="B3" s="666" t="s">
        <v>50</v>
      </c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</row>
    <row r="4" spans="2:17" ht="15.75" x14ac:dyDescent="0.25">
      <c r="B4" s="666" t="s">
        <v>51</v>
      </c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</row>
    <row r="5" spans="2:17" ht="15.75" x14ac:dyDescent="0.25">
      <c r="B5" s="666" t="s">
        <v>268</v>
      </c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Q5" s="178" t="s">
        <v>9</v>
      </c>
    </row>
    <row r="6" spans="2:17" x14ac:dyDescent="0.2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411"/>
    </row>
    <row r="7" spans="2:17" ht="27" customHeight="1" x14ac:dyDescent="0.2">
      <c r="B7" s="424" t="s">
        <v>52</v>
      </c>
      <c r="C7" s="424" t="s">
        <v>0</v>
      </c>
      <c r="D7" s="425" t="s">
        <v>1</v>
      </c>
      <c r="E7" s="425" t="s">
        <v>2</v>
      </c>
      <c r="F7" s="425" t="s">
        <v>3</v>
      </c>
      <c r="G7" s="425" t="s">
        <v>4</v>
      </c>
      <c r="H7" s="425" t="s">
        <v>10</v>
      </c>
      <c r="I7" s="425" t="s">
        <v>5</v>
      </c>
      <c r="J7" s="425" t="s">
        <v>6</v>
      </c>
      <c r="K7" s="425" t="s">
        <v>7</v>
      </c>
      <c r="L7" s="425" t="s">
        <v>8</v>
      </c>
      <c r="M7" s="425" t="s">
        <v>11</v>
      </c>
      <c r="N7" s="425" t="s">
        <v>12</v>
      </c>
      <c r="O7" s="425" t="s">
        <v>53</v>
      </c>
    </row>
    <row r="8" spans="2:17" ht="15.75" customHeight="1" x14ac:dyDescent="0.2">
      <c r="B8" s="416" t="s">
        <v>41</v>
      </c>
      <c r="C8" s="416">
        <f t="shared" ref="C8:O8" si="0">SUM(C9:C11)</f>
        <v>9196</v>
      </c>
      <c r="D8" s="413">
        <f t="shared" si="0"/>
        <v>8004</v>
      </c>
      <c r="E8" s="413">
        <f t="shared" si="0"/>
        <v>9093</v>
      </c>
      <c r="F8" s="413">
        <f t="shared" si="0"/>
        <v>9928</v>
      </c>
      <c r="G8" s="413">
        <f t="shared" si="0"/>
        <v>9280</v>
      </c>
      <c r="H8" s="413">
        <f t="shared" si="0"/>
        <v>9381</v>
      </c>
      <c r="I8" s="413">
        <f t="shared" si="0"/>
        <v>9112</v>
      </c>
      <c r="J8" s="413">
        <f t="shared" si="0"/>
        <v>9550</v>
      </c>
      <c r="K8" s="413">
        <f t="shared" si="0"/>
        <v>7428</v>
      </c>
      <c r="L8" s="413">
        <f t="shared" si="0"/>
        <v>9739</v>
      </c>
      <c r="M8" s="413">
        <f t="shared" si="0"/>
        <v>10063</v>
      </c>
      <c r="N8" s="413">
        <f t="shared" si="0"/>
        <v>9876</v>
      </c>
      <c r="O8" s="413">
        <f t="shared" si="0"/>
        <v>110650</v>
      </c>
    </row>
    <row r="9" spans="2:17" ht="19.5" customHeight="1" x14ac:dyDescent="0.2">
      <c r="B9" s="419" t="s">
        <v>54</v>
      </c>
      <c r="C9" s="417">
        <v>7416</v>
      </c>
      <c r="D9" s="414">
        <v>6563</v>
      </c>
      <c r="E9" s="414">
        <v>7192</v>
      </c>
      <c r="F9" s="414">
        <v>7747</v>
      </c>
      <c r="G9" s="414">
        <v>7160</v>
      </c>
      <c r="H9" s="414">
        <v>7237</v>
      </c>
      <c r="I9" s="414">
        <v>7342</v>
      </c>
      <c r="J9" s="414">
        <v>7580</v>
      </c>
      <c r="K9" s="414">
        <v>5923</v>
      </c>
      <c r="L9" s="414">
        <v>7756</v>
      </c>
      <c r="M9" s="414">
        <v>7964</v>
      </c>
      <c r="N9" s="414">
        <v>7920</v>
      </c>
      <c r="O9" s="414">
        <f>SUM(C9:N9)</f>
        <v>87800</v>
      </c>
    </row>
    <row r="10" spans="2:17" x14ac:dyDescent="0.2">
      <c r="B10" s="419" t="s">
        <v>55</v>
      </c>
      <c r="C10" s="418">
        <v>1653</v>
      </c>
      <c r="D10" s="415">
        <v>1332</v>
      </c>
      <c r="E10" s="415">
        <v>1762</v>
      </c>
      <c r="F10" s="415">
        <v>1953</v>
      </c>
      <c r="G10" s="415">
        <v>1877</v>
      </c>
      <c r="H10" s="415">
        <v>1814</v>
      </c>
      <c r="I10" s="415">
        <v>1524</v>
      </c>
      <c r="J10" s="415">
        <v>1651</v>
      </c>
      <c r="K10" s="415">
        <v>1281</v>
      </c>
      <c r="L10" s="415">
        <v>1689</v>
      </c>
      <c r="M10" s="415">
        <v>1843</v>
      </c>
      <c r="N10" s="415">
        <v>1794</v>
      </c>
      <c r="O10" s="415">
        <f>SUM(C10:N10)</f>
        <v>20173</v>
      </c>
    </row>
    <row r="11" spans="2:17" x14ac:dyDescent="0.2">
      <c r="B11" s="420" t="s">
        <v>56</v>
      </c>
      <c r="C11" s="420">
        <v>127</v>
      </c>
      <c r="D11" s="421">
        <v>109</v>
      </c>
      <c r="E11" s="421">
        <v>139</v>
      </c>
      <c r="F11" s="421">
        <v>228</v>
      </c>
      <c r="G11" s="421">
        <v>243</v>
      </c>
      <c r="H11" s="421">
        <v>330</v>
      </c>
      <c r="I11" s="421">
        <v>246</v>
      </c>
      <c r="J11" s="421">
        <v>319</v>
      </c>
      <c r="K11" s="421">
        <v>224</v>
      </c>
      <c r="L11" s="421">
        <v>294</v>
      </c>
      <c r="M11" s="421">
        <v>256</v>
      </c>
      <c r="N11" s="421">
        <v>162</v>
      </c>
      <c r="O11" s="421">
        <f>SUM(C11:N11)</f>
        <v>2677</v>
      </c>
    </row>
    <row r="12" spans="2:17" ht="15" customHeight="1" x14ac:dyDescent="0.2">
      <c r="B12" s="422" t="s">
        <v>42</v>
      </c>
      <c r="C12" s="422">
        <f t="shared" ref="C12:O12" si="1">SUM(C13:C15)</f>
        <v>8036</v>
      </c>
      <c r="D12" s="423">
        <f t="shared" si="1"/>
        <v>6901</v>
      </c>
      <c r="E12" s="423">
        <f t="shared" si="1"/>
        <v>6436</v>
      </c>
      <c r="F12" s="423">
        <f t="shared" si="1"/>
        <v>7607</v>
      </c>
      <c r="G12" s="423">
        <f t="shared" si="1"/>
        <v>8447</v>
      </c>
      <c r="H12" s="423">
        <f t="shared" si="1"/>
        <v>7378</v>
      </c>
      <c r="I12" s="423">
        <f t="shared" si="1"/>
        <v>6652</v>
      </c>
      <c r="J12" s="423">
        <f t="shared" si="1"/>
        <v>8241</v>
      </c>
      <c r="K12" s="423">
        <f t="shared" si="1"/>
        <v>6496</v>
      </c>
      <c r="L12" s="423">
        <f t="shared" si="1"/>
        <v>7638</v>
      </c>
      <c r="M12" s="423">
        <f t="shared" si="1"/>
        <v>6857</v>
      </c>
      <c r="N12" s="423">
        <f t="shared" si="1"/>
        <v>6629</v>
      </c>
      <c r="O12" s="423">
        <f t="shared" si="1"/>
        <v>87318</v>
      </c>
    </row>
    <row r="13" spans="2:17" ht="15.75" customHeight="1" x14ac:dyDescent="0.2">
      <c r="B13" s="419" t="s">
        <v>54</v>
      </c>
      <c r="C13" s="418">
        <v>6275</v>
      </c>
      <c r="D13" s="415">
        <v>5445</v>
      </c>
      <c r="E13" s="415">
        <v>4973</v>
      </c>
      <c r="F13" s="415">
        <v>5688</v>
      </c>
      <c r="G13" s="415">
        <v>6400</v>
      </c>
      <c r="H13" s="415">
        <v>5527</v>
      </c>
      <c r="I13" s="415">
        <v>4866</v>
      </c>
      <c r="J13" s="415">
        <v>6222</v>
      </c>
      <c r="K13" s="415">
        <v>4866</v>
      </c>
      <c r="L13" s="415">
        <v>5646</v>
      </c>
      <c r="M13" s="415">
        <v>5158</v>
      </c>
      <c r="N13" s="415">
        <v>4925</v>
      </c>
      <c r="O13" s="415">
        <f>SUM(C13:N13)</f>
        <v>65991</v>
      </c>
    </row>
    <row r="14" spans="2:17" x14ac:dyDescent="0.2">
      <c r="B14" s="419" t="s">
        <v>55</v>
      </c>
      <c r="C14" s="418">
        <v>1578</v>
      </c>
      <c r="D14" s="415">
        <v>1285</v>
      </c>
      <c r="E14" s="415">
        <v>1286</v>
      </c>
      <c r="F14" s="415">
        <v>1711</v>
      </c>
      <c r="G14" s="415">
        <v>1811</v>
      </c>
      <c r="H14" s="415">
        <v>1663</v>
      </c>
      <c r="I14" s="415">
        <v>1608</v>
      </c>
      <c r="J14" s="415">
        <v>1769</v>
      </c>
      <c r="K14" s="415">
        <v>1476</v>
      </c>
      <c r="L14" s="415">
        <v>1761</v>
      </c>
      <c r="M14" s="415">
        <v>1501</v>
      </c>
      <c r="N14" s="415">
        <v>1536</v>
      </c>
      <c r="O14" s="415">
        <f>SUM(C14:N14)</f>
        <v>18985</v>
      </c>
    </row>
    <row r="15" spans="2:17" x14ac:dyDescent="0.2">
      <c r="B15" s="418" t="s">
        <v>56</v>
      </c>
      <c r="C15" s="418">
        <v>183</v>
      </c>
      <c r="D15" s="415">
        <v>171</v>
      </c>
      <c r="E15" s="415">
        <v>177</v>
      </c>
      <c r="F15" s="415">
        <v>208</v>
      </c>
      <c r="G15" s="415">
        <v>236</v>
      </c>
      <c r="H15" s="415">
        <v>188</v>
      </c>
      <c r="I15" s="415">
        <v>178</v>
      </c>
      <c r="J15" s="415">
        <v>250</v>
      </c>
      <c r="K15" s="415">
        <v>154</v>
      </c>
      <c r="L15" s="415">
        <v>231</v>
      </c>
      <c r="M15" s="415">
        <v>198</v>
      </c>
      <c r="N15" s="415">
        <v>168</v>
      </c>
      <c r="O15" s="415">
        <f>SUM(C15:N15)</f>
        <v>2342</v>
      </c>
    </row>
    <row r="16" spans="2:17" x14ac:dyDescent="0.2">
      <c r="B16" s="422" t="s">
        <v>43</v>
      </c>
      <c r="C16" s="422">
        <f t="shared" ref="C16:O16" si="2">SUM(C17:C19)</f>
        <v>3085</v>
      </c>
      <c r="D16" s="423">
        <f>SUM(D17:D19)</f>
        <v>2771</v>
      </c>
      <c r="E16" s="423">
        <f t="shared" si="2"/>
        <v>3108</v>
      </c>
      <c r="F16" s="423">
        <f t="shared" si="2"/>
        <v>3307</v>
      </c>
      <c r="G16" s="423">
        <f t="shared" si="2"/>
        <v>2906</v>
      </c>
      <c r="H16" s="423">
        <f t="shared" si="2"/>
        <v>2920</v>
      </c>
      <c r="I16" s="423">
        <f t="shared" si="2"/>
        <v>3282</v>
      </c>
      <c r="J16" s="423">
        <f t="shared" si="2"/>
        <v>3323</v>
      </c>
      <c r="K16" s="423">
        <f t="shared" si="2"/>
        <v>2600</v>
      </c>
      <c r="L16" s="423">
        <f t="shared" si="2"/>
        <v>3497</v>
      </c>
      <c r="M16" s="423">
        <f t="shared" si="2"/>
        <v>3134</v>
      </c>
      <c r="N16" s="423">
        <f t="shared" si="2"/>
        <v>2969</v>
      </c>
      <c r="O16" s="423">
        <f t="shared" si="2"/>
        <v>36902</v>
      </c>
    </row>
    <row r="17" spans="2:18" ht="18.75" customHeight="1" x14ac:dyDescent="0.2">
      <c r="B17" s="419" t="s">
        <v>54</v>
      </c>
      <c r="C17" s="417">
        <v>2449</v>
      </c>
      <c r="D17" s="414">
        <v>2143</v>
      </c>
      <c r="E17" s="414">
        <v>2355</v>
      </c>
      <c r="F17" s="414">
        <v>2481</v>
      </c>
      <c r="G17" s="414">
        <v>2173</v>
      </c>
      <c r="H17" s="414">
        <v>2238</v>
      </c>
      <c r="I17" s="414">
        <v>2563</v>
      </c>
      <c r="J17" s="414">
        <v>2512</v>
      </c>
      <c r="K17" s="414">
        <v>1969</v>
      </c>
      <c r="L17" s="414">
        <v>2717</v>
      </c>
      <c r="M17" s="414">
        <v>2359</v>
      </c>
      <c r="N17" s="414">
        <v>2255</v>
      </c>
      <c r="O17" s="414">
        <f>SUM(C17:N17)</f>
        <v>28214</v>
      </c>
    </row>
    <row r="18" spans="2:18" x14ac:dyDescent="0.2">
      <c r="B18" s="419" t="s">
        <v>55</v>
      </c>
      <c r="C18" s="418">
        <v>521</v>
      </c>
      <c r="D18" s="415">
        <v>515</v>
      </c>
      <c r="E18" s="415">
        <v>620</v>
      </c>
      <c r="F18" s="415">
        <v>676</v>
      </c>
      <c r="G18" s="415">
        <v>607</v>
      </c>
      <c r="H18" s="415">
        <v>553</v>
      </c>
      <c r="I18" s="415">
        <v>606</v>
      </c>
      <c r="J18" s="415">
        <v>663</v>
      </c>
      <c r="K18" s="415">
        <v>539</v>
      </c>
      <c r="L18" s="415">
        <v>667</v>
      </c>
      <c r="M18" s="415">
        <v>623</v>
      </c>
      <c r="N18" s="415">
        <v>605</v>
      </c>
      <c r="O18" s="415">
        <f>SUM(C18:N18)</f>
        <v>7195</v>
      </c>
    </row>
    <row r="19" spans="2:18" x14ac:dyDescent="0.2">
      <c r="B19" s="418" t="s">
        <v>56</v>
      </c>
      <c r="C19" s="418">
        <v>115</v>
      </c>
      <c r="D19" s="415">
        <v>113</v>
      </c>
      <c r="E19" s="415">
        <v>133</v>
      </c>
      <c r="F19" s="415">
        <v>150</v>
      </c>
      <c r="G19" s="415">
        <v>126</v>
      </c>
      <c r="H19" s="415">
        <v>129</v>
      </c>
      <c r="I19" s="415">
        <v>113</v>
      </c>
      <c r="J19" s="415">
        <v>148</v>
      </c>
      <c r="K19" s="415">
        <v>92</v>
      </c>
      <c r="L19" s="415">
        <v>113</v>
      </c>
      <c r="M19" s="415">
        <v>152</v>
      </c>
      <c r="N19" s="415">
        <v>109</v>
      </c>
      <c r="O19" s="415">
        <f>SUM(C19:N19)</f>
        <v>1493</v>
      </c>
    </row>
    <row r="20" spans="2:18" x14ac:dyDescent="0.2">
      <c r="B20" s="422" t="s">
        <v>44</v>
      </c>
      <c r="C20" s="422">
        <f t="shared" ref="C20:O20" si="3">SUM(C21:C23)</f>
        <v>20317</v>
      </c>
      <c r="D20" s="423">
        <f t="shared" si="3"/>
        <v>17676</v>
      </c>
      <c r="E20" s="423">
        <f t="shared" si="3"/>
        <v>18637</v>
      </c>
      <c r="F20" s="423">
        <f t="shared" si="3"/>
        <v>20842</v>
      </c>
      <c r="G20" s="423">
        <f t="shared" si="3"/>
        <v>20633</v>
      </c>
      <c r="H20" s="423">
        <f t="shared" si="3"/>
        <v>19679</v>
      </c>
      <c r="I20" s="423">
        <f t="shared" si="3"/>
        <v>19046</v>
      </c>
      <c r="J20" s="423">
        <f t="shared" si="3"/>
        <v>21114</v>
      </c>
      <c r="K20" s="423">
        <f t="shared" si="3"/>
        <v>16524</v>
      </c>
      <c r="L20" s="423">
        <f t="shared" si="3"/>
        <v>20874</v>
      </c>
      <c r="M20" s="423">
        <f t="shared" si="3"/>
        <v>20054</v>
      </c>
      <c r="N20" s="423">
        <f t="shared" si="3"/>
        <v>19474</v>
      </c>
      <c r="O20" s="423">
        <f t="shared" si="3"/>
        <v>234870</v>
      </c>
    </row>
    <row r="21" spans="2:18" ht="17.25" customHeight="1" x14ac:dyDescent="0.2">
      <c r="B21" s="419" t="s">
        <v>54</v>
      </c>
      <c r="C21" s="417">
        <f t="shared" ref="C21:O21" si="4">+C9+C13+C17</f>
        <v>16140</v>
      </c>
      <c r="D21" s="414">
        <f t="shared" si="4"/>
        <v>14151</v>
      </c>
      <c r="E21" s="414">
        <f t="shared" si="4"/>
        <v>14520</v>
      </c>
      <c r="F21" s="414">
        <f t="shared" si="4"/>
        <v>15916</v>
      </c>
      <c r="G21" s="414">
        <f t="shared" si="4"/>
        <v>15733</v>
      </c>
      <c r="H21" s="414">
        <f t="shared" si="4"/>
        <v>15002</v>
      </c>
      <c r="I21" s="414">
        <f t="shared" si="4"/>
        <v>14771</v>
      </c>
      <c r="J21" s="414">
        <f t="shared" si="4"/>
        <v>16314</v>
      </c>
      <c r="K21" s="414">
        <f t="shared" si="4"/>
        <v>12758</v>
      </c>
      <c r="L21" s="414">
        <f t="shared" si="4"/>
        <v>16119</v>
      </c>
      <c r="M21" s="414">
        <f t="shared" si="4"/>
        <v>15481</v>
      </c>
      <c r="N21" s="414">
        <f t="shared" si="4"/>
        <v>15100</v>
      </c>
      <c r="O21" s="414">
        <f t="shared" si="4"/>
        <v>182005</v>
      </c>
      <c r="P21" s="412"/>
      <c r="R21" s="177" t="s">
        <v>14</v>
      </c>
    </row>
    <row r="22" spans="2:18" x14ac:dyDescent="0.2">
      <c r="B22" s="419" t="s">
        <v>55</v>
      </c>
      <c r="C22" s="418">
        <f t="shared" ref="C22:O22" si="5">+C10+C14+C18</f>
        <v>3752</v>
      </c>
      <c r="D22" s="415">
        <f t="shared" si="5"/>
        <v>3132</v>
      </c>
      <c r="E22" s="415">
        <f t="shared" si="5"/>
        <v>3668</v>
      </c>
      <c r="F22" s="415">
        <f t="shared" si="5"/>
        <v>4340</v>
      </c>
      <c r="G22" s="415">
        <f t="shared" si="5"/>
        <v>4295</v>
      </c>
      <c r="H22" s="415">
        <f t="shared" si="5"/>
        <v>4030</v>
      </c>
      <c r="I22" s="415">
        <f t="shared" si="5"/>
        <v>3738</v>
      </c>
      <c r="J22" s="415">
        <f t="shared" si="5"/>
        <v>4083</v>
      </c>
      <c r="K22" s="415">
        <f t="shared" si="5"/>
        <v>3296</v>
      </c>
      <c r="L22" s="415">
        <f t="shared" si="5"/>
        <v>4117</v>
      </c>
      <c r="M22" s="415">
        <f t="shared" si="5"/>
        <v>3967</v>
      </c>
      <c r="N22" s="415">
        <f t="shared" si="5"/>
        <v>3935</v>
      </c>
      <c r="O22" s="415">
        <f t="shared" si="5"/>
        <v>46353</v>
      </c>
      <c r="P22" s="412"/>
    </row>
    <row r="23" spans="2:18" x14ac:dyDescent="0.2">
      <c r="B23" s="418" t="s">
        <v>56</v>
      </c>
      <c r="C23" s="418">
        <f t="shared" ref="C23:O23" si="6">+C11+C15+C19</f>
        <v>425</v>
      </c>
      <c r="D23" s="415">
        <f t="shared" si="6"/>
        <v>393</v>
      </c>
      <c r="E23" s="415">
        <f t="shared" si="6"/>
        <v>449</v>
      </c>
      <c r="F23" s="415">
        <f t="shared" si="6"/>
        <v>586</v>
      </c>
      <c r="G23" s="415">
        <f t="shared" si="6"/>
        <v>605</v>
      </c>
      <c r="H23" s="415">
        <f t="shared" si="6"/>
        <v>647</v>
      </c>
      <c r="I23" s="415">
        <f t="shared" si="6"/>
        <v>537</v>
      </c>
      <c r="J23" s="415">
        <f t="shared" si="6"/>
        <v>717</v>
      </c>
      <c r="K23" s="415">
        <f t="shared" si="6"/>
        <v>470</v>
      </c>
      <c r="L23" s="415">
        <f t="shared" si="6"/>
        <v>638</v>
      </c>
      <c r="M23" s="415">
        <f t="shared" si="6"/>
        <v>606</v>
      </c>
      <c r="N23" s="415">
        <f t="shared" si="6"/>
        <v>439</v>
      </c>
      <c r="O23" s="415">
        <f t="shared" si="6"/>
        <v>6512</v>
      </c>
      <c r="P23" s="412"/>
    </row>
    <row r="24" spans="2:18" x14ac:dyDescent="0.2">
      <c r="B24" s="422" t="s">
        <v>153</v>
      </c>
      <c r="C24" s="422">
        <f t="shared" ref="C24:O24" si="7">+C25+C26</f>
        <v>1997</v>
      </c>
      <c r="D24" s="423">
        <f t="shared" si="7"/>
        <v>1742</v>
      </c>
      <c r="E24" s="423">
        <f t="shared" si="7"/>
        <v>1936</v>
      </c>
      <c r="F24" s="423">
        <f t="shared" si="7"/>
        <v>2096</v>
      </c>
      <c r="G24" s="423">
        <f t="shared" si="7"/>
        <v>1785</v>
      </c>
      <c r="H24" s="423">
        <f t="shared" si="7"/>
        <v>1946</v>
      </c>
      <c r="I24" s="423">
        <f t="shared" si="7"/>
        <v>1780</v>
      </c>
      <c r="J24" s="423">
        <f t="shared" si="7"/>
        <v>1914</v>
      </c>
      <c r="K24" s="423">
        <f t="shared" si="7"/>
        <v>1808</v>
      </c>
      <c r="L24" s="423">
        <f t="shared" si="7"/>
        <v>1819</v>
      </c>
      <c r="M24" s="423">
        <f t="shared" si="7"/>
        <v>1569</v>
      </c>
      <c r="N24" s="423">
        <f t="shared" si="7"/>
        <v>1745</v>
      </c>
      <c r="O24" s="423">
        <f t="shared" si="7"/>
        <v>22137</v>
      </c>
    </row>
    <row r="25" spans="2:18" x14ac:dyDescent="0.2">
      <c r="B25" s="428" t="s">
        <v>104</v>
      </c>
      <c r="C25" s="428">
        <v>1778</v>
      </c>
      <c r="D25" s="429">
        <v>1538</v>
      </c>
      <c r="E25" s="429">
        <v>1692</v>
      </c>
      <c r="F25" s="429">
        <v>1811</v>
      </c>
      <c r="G25" s="429">
        <v>1526</v>
      </c>
      <c r="H25" s="429">
        <v>1678</v>
      </c>
      <c r="I25" s="429">
        <v>1527</v>
      </c>
      <c r="J25" s="429">
        <v>1641</v>
      </c>
      <c r="K25" s="429">
        <v>1603</v>
      </c>
      <c r="L25" s="429">
        <v>1586</v>
      </c>
      <c r="M25" s="429">
        <v>1399</v>
      </c>
      <c r="N25" s="429">
        <v>1442</v>
      </c>
      <c r="O25" s="429">
        <f t="shared" ref="O25:O26" si="8">SUM(C25:N25)</f>
        <v>19221</v>
      </c>
    </row>
    <row r="26" spans="2:18" x14ac:dyDescent="0.2">
      <c r="B26" s="420" t="s">
        <v>131</v>
      </c>
      <c r="C26" s="420">
        <v>219</v>
      </c>
      <c r="D26" s="421">
        <v>204</v>
      </c>
      <c r="E26" s="421">
        <v>244</v>
      </c>
      <c r="F26" s="421">
        <v>285</v>
      </c>
      <c r="G26" s="421">
        <v>259</v>
      </c>
      <c r="H26" s="421">
        <v>268</v>
      </c>
      <c r="I26" s="421">
        <v>253</v>
      </c>
      <c r="J26" s="421">
        <v>273</v>
      </c>
      <c r="K26" s="421">
        <v>205</v>
      </c>
      <c r="L26" s="421">
        <v>233</v>
      </c>
      <c r="M26" s="421">
        <v>170</v>
      </c>
      <c r="N26" s="421">
        <v>303</v>
      </c>
      <c r="O26" s="421">
        <f t="shared" si="8"/>
        <v>2916</v>
      </c>
    </row>
    <row r="27" spans="2:18" x14ac:dyDescent="0.2">
      <c r="B27" s="426" t="s">
        <v>45</v>
      </c>
      <c r="C27" s="426">
        <f t="shared" ref="C27:O27" si="9">+C24+C20</f>
        <v>22314</v>
      </c>
      <c r="D27" s="427">
        <f t="shared" si="9"/>
        <v>19418</v>
      </c>
      <c r="E27" s="427">
        <f t="shared" si="9"/>
        <v>20573</v>
      </c>
      <c r="F27" s="427">
        <f t="shared" si="9"/>
        <v>22938</v>
      </c>
      <c r="G27" s="427">
        <f t="shared" si="9"/>
        <v>22418</v>
      </c>
      <c r="H27" s="427">
        <f t="shared" si="9"/>
        <v>21625</v>
      </c>
      <c r="I27" s="427">
        <f t="shared" si="9"/>
        <v>20826</v>
      </c>
      <c r="J27" s="427">
        <f t="shared" si="9"/>
        <v>23028</v>
      </c>
      <c r="K27" s="427">
        <f t="shared" si="9"/>
        <v>18332</v>
      </c>
      <c r="L27" s="427">
        <f t="shared" si="9"/>
        <v>22693</v>
      </c>
      <c r="M27" s="427">
        <f t="shared" si="9"/>
        <v>21623</v>
      </c>
      <c r="N27" s="427">
        <f t="shared" si="9"/>
        <v>21219</v>
      </c>
      <c r="O27" s="427">
        <f t="shared" si="9"/>
        <v>257007</v>
      </c>
    </row>
    <row r="28" spans="2:18" x14ac:dyDescent="0.2">
      <c r="B28" s="665" t="s">
        <v>191</v>
      </c>
      <c r="C28" s="665"/>
      <c r="D28" s="665"/>
      <c r="E28" s="665"/>
      <c r="F28" s="665"/>
      <c r="G28" s="665"/>
      <c r="H28" s="665"/>
      <c r="I28" s="665"/>
      <c r="J28" s="665"/>
      <c r="K28" s="665"/>
      <c r="L28" s="665"/>
      <c r="M28" s="665"/>
      <c r="N28" s="665"/>
      <c r="O28" s="665"/>
    </row>
    <row r="31" spans="2:18" ht="15.75" x14ac:dyDescent="0.25">
      <c r="B31" s="637" t="s">
        <v>57</v>
      </c>
      <c r="C31" s="637"/>
      <c r="D31" s="637"/>
      <c r="E31" s="637"/>
      <c r="F31" s="637"/>
      <c r="G31" s="637"/>
      <c r="H31" s="637"/>
      <c r="I31" s="637"/>
      <c r="J31" s="637"/>
      <c r="K31" s="637"/>
      <c r="L31" s="637"/>
      <c r="M31" s="637"/>
      <c r="N31" s="637"/>
      <c r="O31" s="637"/>
      <c r="Q31" s="178" t="s">
        <v>9</v>
      </c>
    </row>
    <row r="32" spans="2:18" ht="15.75" x14ac:dyDescent="0.25">
      <c r="B32" s="637" t="s">
        <v>50</v>
      </c>
      <c r="C32" s="637"/>
      <c r="D32" s="637"/>
      <c r="E32" s="637"/>
      <c r="F32" s="637"/>
      <c r="G32" s="637"/>
      <c r="H32" s="637"/>
      <c r="I32" s="637"/>
      <c r="J32" s="637"/>
      <c r="K32" s="637"/>
      <c r="L32" s="637"/>
      <c r="M32" s="637"/>
      <c r="N32" s="637"/>
      <c r="O32" s="637"/>
    </row>
    <row r="33" spans="2:15" ht="15.75" x14ac:dyDescent="0.25">
      <c r="B33" s="637" t="s">
        <v>51</v>
      </c>
      <c r="C33" s="637"/>
      <c r="D33" s="637"/>
      <c r="E33" s="637"/>
      <c r="F33" s="637"/>
      <c r="G33" s="637"/>
      <c r="H33" s="637"/>
      <c r="I33" s="637"/>
      <c r="J33" s="637"/>
      <c r="K33" s="637"/>
      <c r="L33" s="637"/>
      <c r="M33" s="637"/>
      <c r="N33" s="637"/>
      <c r="O33" s="637"/>
    </row>
    <row r="34" spans="2:15" ht="15.75" x14ac:dyDescent="0.25">
      <c r="B34" s="637" t="s">
        <v>268</v>
      </c>
      <c r="C34" s="637"/>
      <c r="D34" s="637"/>
      <c r="E34" s="637"/>
      <c r="F34" s="637"/>
      <c r="G34" s="637"/>
      <c r="H34" s="637"/>
      <c r="I34" s="637"/>
      <c r="J34" s="637"/>
      <c r="K34" s="637"/>
      <c r="L34" s="637"/>
      <c r="M34" s="637"/>
      <c r="N34" s="637"/>
      <c r="O34" s="637"/>
    </row>
    <row r="35" spans="2:15" x14ac:dyDescent="0.2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</row>
    <row r="36" spans="2:15" ht="22.5" customHeight="1" x14ac:dyDescent="0.2">
      <c r="B36" s="424" t="s">
        <v>52</v>
      </c>
      <c r="C36" s="424" t="s">
        <v>0</v>
      </c>
      <c r="D36" s="424" t="s">
        <v>1</v>
      </c>
      <c r="E36" s="424" t="s">
        <v>2</v>
      </c>
      <c r="F36" s="424" t="s">
        <v>3</v>
      </c>
      <c r="G36" s="424" t="s">
        <v>4</v>
      </c>
      <c r="H36" s="424" t="s">
        <v>10</v>
      </c>
      <c r="I36" s="424" t="s">
        <v>5</v>
      </c>
      <c r="J36" s="424" t="s">
        <v>6</v>
      </c>
      <c r="K36" s="424" t="s">
        <v>7</v>
      </c>
      <c r="L36" s="424" t="s">
        <v>8</v>
      </c>
      <c r="M36" s="424" t="s">
        <v>11</v>
      </c>
      <c r="N36" s="424" t="s">
        <v>12</v>
      </c>
      <c r="O36" s="424" t="s">
        <v>40</v>
      </c>
    </row>
    <row r="37" spans="2:15" x14ac:dyDescent="0.2">
      <c r="B37" s="416" t="s">
        <v>182</v>
      </c>
      <c r="C37" s="416">
        <f t="shared" ref="C37:N37" si="10">+C38+C39+C40</f>
        <v>157928</v>
      </c>
      <c r="D37" s="416">
        <f t="shared" si="10"/>
        <v>140943</v>
      </c>
      <c r="E37" s="416">
        <f t="shared" si="10"/>
        <v>117659</v>
      </c>
      <c r="F37" s="416">
        <f t="shared" si="10"/>
        <v>127012</v>
      </c>
      <c r="G37" s="416">
        <f t="shared" si="10"/>
        <v>132876</v>
      </c>
      <c r="H37" s="416">
        <f t="shared" si="10"/>
        <v>128958</v>
      </c>
      <c r="I37" s="416">
        <f t="shared" si="10"/>
        <v>133627</v>
      </c>
      <c r="J37" s="416">
        <f t="shared" si="10"/>
        <v>142591</v>
      </c>
      <c r="K37" s="416">
        <f t="shared" si="10"/>
        <v>122892</v>
      </c>
      <c r="L37" s="416">
        <f t="shared" si="10"/>
        <v>136094</v>
      </c>
      <c r="M37" s="416">
        <f t="shared" si="10"/>
        <v>121013</v>
      </c>
      <c r="N37" s="416">
        <f t="shared" si="10"/>
        <v>117740</v>
      </c>
      <c r="O37" s="416">
        <f t="shared" ref="O37:O48" si="11">SUM(C37:N37)</f>
        <v>1579333</v>
      </c>
    </row>
    <row r="38" spans="2:15" x14ac:dyDescent="0.2">
      <c r="B38" s="419" t="s">
        <v>54</v>
      </c>
      <c r="C38" s="417">
        <v>110492</v>
      </c>
      <c r="D38" s="417">
        <v>99607</v>
      </c>
      <c r="E38" s="417">
        <v>82137</v>
      </c>
      <c r="F38" s="417">
        <v>87079</v>
      </c>
      <c r="G38" s="417">
        <v>89738</v>
      </c>
      <c r="H38" s="417">
        <v>86897</v>
      </c>
      <c r="I38" s="417">
        <v>89392</v>
      </c>
      <c r="J38" s="417">
        <v>97874</v>
      </c>
      <c r="K38" s="417">
        <v>82781</v>
      </c>
      <c r="L38" s="417">
        <v>90665</v>
      </c>
      <c r="M38" s="417">
        <v>80514</v>
      </c>
      <c r="N38" s="417">
        <v>76980</v>
      </c>
      <c r="O38" s="417">
        <f t="shared" si="11"/>
        <v>1074156</v>
      </c>
    </row>
    <row r="39" spans="2:15" x14ac:dyDescent="0.2">
      <c r="B39" s="419" t="s">
        <v>55</v>
      </c>
      <c r="C39" s="418">
        <v>34859</v>
      </c>
      <c r="D39" s="418">
        <v>31060</v>
      </c>
      <c r="E39" s="418">
        <v>26395</v>
      </c>
      <c r="F39" s="418">
        <v>30036</v>
      </c>
      <c r="G39" s="418">
        <v>31784</v>
      </c>
      <c r="H39" s="418">
        <v>30367</v>
      </c>
      <c r="I39" s="418">
        <v>32287</v>
      </c>
      <c r="J39" s="418">
        <v>32221</v>
      </c>
      <c r="K39" s="418">
        <v>27920</v>
      </c>
      <c r="L39" s="418">
        <v>32224</v>
      </c>
      <c r="M39" s="418">
        <v>28495</v>
      </c>
      <c r="N39" s="418">
        <v>28344</v>
      </c>
      <c r="O39" s="418">
        <f t="shared" si="11"/>
        <v>365992</v>
      </c>
    </row>
    <row r="40" spans="2:15" x14ac:dyDescent="0.2">
      <c r="B40" s="420" t="s">
        <v>56</v>
      </c>
      <c r="C40" s="420">
        <v>12577</v>
      </c>
      <c r="D40" s="420">
        <v>10276</v>
      </c>
      <c r="E40" s="420">
        <v>9127</v>
      </c>
      <c r="F40" s="420">
        <v>9897</v>
      </c>
      <c r="G40" s="420">
        <v>11354</v>
      </c>
      <c r="H40" s="420">
        <v>11694</v>
      </c>
      <c r="I40" s="420">
        <v>11948</v>
      </c>
      <c r="J40" s="420">
        <v>12496</v>
      </c>
      <c r="K40" s="420">
        <v>12191</v>
      </c>
      <c r="L40" s="420">
        <v>13205</v>
      </c>
      <c r="M40" s="420">
        <v>12004</v>
      </c>
      <c r="N40" s="420">
        <v>12416</v>
      </c>
      <c r="O40" s="420">
        <f t="shared" si="11"/>
        <v>139185</v>
      </c>
    </row>
    <row r="41" spans="2:15" x14ac:dyDescent="0.2">
      <c r="B41" s="416" t="s">
        <v>42</v>
      </c>
      <c r="C41" s="422">
        <f t="shared" ref="C41:N41" si="12">+C42+C43+C44</f>
        <v>168575</v>
      </c>
      <c r="D41" s="422">
        <f>SUM(D42:D44)</f>
        <v>145522</v>
      </c>
      <c r="E41" s="422">
        <f t="shared" si="12"/>
        <v>152423</v>
      </c>
      <c r="F41" s="422">
        <f t="shared" si="12"/>
        <v>158006</v>
      </c>
      <c r="G41" s="422">
        <f t="shared" si="12"/>
        <v>179198</v>
      </c>
      <c r="H41" s="422">
        <f t="shared" si="12"/>
        <v>158699</v>
      </c>
      <c r="I41" s="422">
        <f t="shared" si="12"/>
        <v>155703</v>
      </c>
      <c r="J41" s="422">
        <f t="shared" si="12"/>
        <v>170759</v>
      </c>
      <c r="K41" s="422">
        <f t="shared" si="12"/>
        <v>146057</v>
      </c>
      <c r="L41" s="422">
        <f t="shared" si="12"/>
        <v>160604</v>
      </c>
      <c r="M41" s="422">
        <f t="shared" si="12"/>
        <v>149077</v>
      </c>
      <c r="N41" s="422">
        <f t="shared" si="12"/>
        <v>139179</v>
      </c>
      <c r="O41" s="422">
        <f t="shared" si="11"/>
        <v>1883802</v>
      </c>
    </row>
    <row r="42" spans="2:15" x14ac:dyDescent="0.2">
      <c r="B42" s="419" t="s">
        <v>54</v>
      </c>
      <c r="C42" s="418">
        <v>122645</v>
      </c>
      <c r="D42" s="418">
        <v>105726</v>
      </c>
      <c r="E42" s="418">
        <v>109979</v>
      </c>
      <c r="F42" s="418">
        <v>112110</v>
      </c>
      <c r="G42" s="418">
        <v>126828</v>
      </c>
      <c r="H42" s="418">
        <v>112051</v>
      </c>
      <c r="I42" s="418">
        <v>107632</v>
      </c>
      <c r="J42" s="418">
        <v>117752</v>
      </c>
      <c r="K42" s="418">
        <v>101852</v>
      </c>
      <c r="L42" s="418">
        <v>110441</v>
      </c>
      <c r="M42" s="418">
        <v>103190</v>
      </c>
      <c r="N42" s="418">
        <v>97017</v>
      </c>
      <c r="O42" s="418">
        <f t="shared" si="11"/>
        <v>1327223</v>
      </c>
    </row>
    <row r="43" spans="2:15" x14ac:dyDescent="0.2">
      <c r="B43" s="419" t="s">
        <v>55</v>
      </c>
      <c r="C43" s="418">
        <v>37099</v>
      </c>
      <c r="D43" s="418">
        <v>32337</v>
      </c>
      <c r="E43" s="418">
        <v>34821</v>
      </c>
      <c r="F43" s="418">
        <v>37705</v>
      </c>
      <c r="G43" s="418">
        <v>43164</v>
      </c>
      <c r="H43" s="418">
        <v>38156</v>
      </c>
      <c r="I43" s="418">
        <v>39544</v>
      </c>
      <c r="J43" s="418">
        <v>42637</v>
      </c>
      <c r="K43" s="418">
        <v>36266</v>
      </c>
      <c r="L43" s="418">
        <v>40823</v>
      </c>
      <c r="M43" s="418">
        <v>38133</v>
      </c>
      <c r="N43" s="418">
        <v>35350</v>
      </c>
      <c r="O43" s="418">
        <f t="shared" si="11"/>
        <v>456035</v>
      </c>
    </row>
    <row r="44" spans="2:15" x14ac:dyDescent="0.2">
      <c r="B44" s="420" t="s">
        <v>56</v>
      </c>
      <c r="C44" s="418">
        <v>8831</v>
      </c>
      <c r="D44" s="418">
        <v>7459</v>
      </c>
      <c r="E44" s="418">
        <v>7623</v>
      </c>
      <c r="F44" s="418">
        <v>8191</v>
      </c>
      <c r="G44" s="418">
        <v>9206</v>
      </c>
      <c r="H44" s="418">
        <v>8492</v>
      </c>
      <c r="I44" s="418">
        <v>8527</v>
      </c>
      <c r="J44" s="418">
        <v>10370</v>
      </c>
      <c r="K44" s="418">
        <v>7939</v>
      </c>
      <c r="L44" s="418">
        <v>9340</v>
      </c>
      <c r="M44" s="418">
        <v>7754</v>
      </c>
      <c r="N44" s="418">
        <v>6812</v>
      </c>
      <c r="O44" s="418">
        <f t="shared" si="11"/>
        <v>100544</v>
      </c>
    </row>
    <row r="45" spans="2:15" x14ac:dyDescent="0.2">
      <c r="B45" s="416" t="s">
        <v>181</v>
      </c>
      <c r="C45" s="422">
        <f t="shared" ref="C45:N45" si="13">+C46+C47+C48</f>
        <v>45650</v>
      </c>
      <c r="D45" s="422">
        <f>SUM(D46:D48)</f>
        <v>42686</v>
      </c>
      <c r="E45" s="422">
        <f t="shared" si="13"/>
        <v>45935</v>
      </c>
      <c r="F45" s="422">
        <f t="shared" si="13"/>
        <v>48175</v>
      </c>
      <c r="G45" s="422">
        <f t="shared" si="13"/>
        <v>49626</v>
      </c>
      <c r="H45" s="422">
        <f t="shared" si="13"/>
        <v>47353</v>
      </c>
      <c r="I45" s="422">
        <f t="shared" si="13"/>
        <v>53492</v>
      </c>
      <c r="J45" s="422">
        <f t="shared" si="13"/>
        <v>58230</v>
      </c>
      <c r="K45" s="422">
        <f t="shared" si="13"/>
        <v>52943</v>
      </c>
      <c r="L45" s="422">
        <f t="shared" si="13"/>
        <v>56919</v>
      </c>
      <c r="M45" s="422">
        <f t="shared" si="13"/>
        <v>56026</v>
      </c>
      <c r="N45" s="422">
        <f t="shared" si="13"/>
        <v>55608</v>
      </c>
      <c r="O45" s="422">
        <f t="shared" si="11"/>
        <v>612643</v>
      </c>
    </row>
    <row r="46" spans="2:15" x14ac:dyDescent="0.2">
      <c r="B46" s="419" t="s">
        <v>54</v>
      </c>
      <c r="C46" s="417">
        <v>35818</v>
      </c>
      <c r="D46" s="417">
        <v>32120</v>
      </c>
      <c r="E46" s="417">
        <v>33984</v>
      </c>
      <c r="F46" s="417">
        <v>36456</v>
      </c>
      <c r="G46" s="417">
        <v>36291</v>
      </c>
      <c r="H46" s="417">
        <v>34344</v>
      </c>
      <c r="I46" s="417">
        <v>39390</v>
      </c>
      <c r="J46" s="417">
        <v>41819</v>
      </c>
      <c r="K46" s="417">
        <v>37604</v>
      </c>
      <c r="L46" s="417">
        <v>41117</v>
      </c>
      <c r="M46" s="417">
        <v>40934</v>
      </c>
      <c r="N46" s="417">
        <v>40106</v>
      </c>
      <c r="O46" s="417">
        <f t="shared" si="11"/>
        <v>449983</v>
      </c>
    </row>
    <row r="47" spans="2:15" x14ac:dyDescent="0.2">
      <c r="B47" s="419" t="s">
        <v>55</v>
      </c>
      <c r="C47" s="418">
        <v>8223</v>
      </c>
      <c r="D47" s="418">
        <v>8396</v>
      </c>
      <c r="E47" s="418">
        <v>9699</v>
      </c>
      <c r="F47" s="418">
        <v>10155</v>
      </c>
      <c r="G47" s="418">
        <v>11322</v>
      </c>
      <c r="H47" s="418">
        <v>10099</v>
      </c>
      <c r="I47" s="418">
        <v>11181</v>
      </c>
      <c r="J47" s="418">
        <v>12534</v>
      </c>
      <c r="K47" s="418">
        <v>12438</v>
      </c>
      <c r="L47" s="418">
        <v>13345</v>
      </c>
      <c r="M47" s="418">
        <v>12694</v>
      </c>
      <c r="N47" s="418">
        <v>13057</v>
      </c>
      <c r="O47" s="418">
        <f t="shared" si="11"/>
        <v>133143</v>
      </c>
    </row>
    <row r="48" spans="2:15" x14ac:dyDescent="0.2">
      <c r="B48" s="420" t="s">
        <v>56</v>
      </c>
      <c r="C48" s="418">
        <v>1609</v>
      </c>
      <c r="D48" s="418">
        <v>2170</v>
      </c>
      <c r="E48" s="418">
        <v>2252</v>
      </c>
      <c r="F48" s="418">
        <v>1564</v>
      </c>
      <c r="G48" s="418">
        <v>2013</v>
      </c>
      <c r="H48" s="418">
        <v>2910</v>
      </c>
      <c r="I48" s="418">
        <v>2921</v>
      </c>
      <c r="J48" s="418">
        <v>3877</v>
      </c>
      <c r="K48" s="418">
        <v>2901</v>
      </c>
      <c r="L48" s="418">
        <v>2457</v>
      </c>
      <c r="M48" s="418">
        <v>2398</v>
      </c>
      <c r="N48" s="418">
        <v>2445</v>
      </c>
      <c r="O48" s="418">
        <f t="shared" si="11"/>
        <v>29517</v>
      </c>
    </row>
    <row r="49" spans="2:15" x14ac:dyDescent="0.2">
      <c r="B49" s="416" t="s">
        <v>44</v>
      </c>
      <c r="C49" s="422">
        <f t="shared" ref="C49:O49" si="14">+C50+C51+C52</f>
        <v>372153</v>
      </c>
      <c r="D49" s="422">
        <f>SUM(D50:D52)</f>
        <v>329151</v>
      </c>
      <c r="E49" s="422">
        <f t="shared" si="14"/>
        <v>316017</v>
      </c>
      <c r="F49" s="422">
        <f t="shared" si="14"/>
        <v>333193</v>
      </c>
      <c r="G49" s="422">
        <f t="shared" si="14"/>
        <v>361700</v>
      </c>
      <c r="H49" s="422">
        <f t="shared" si="14"/>
        <v>335010</v>
      </c>
      <c r="I49" s="422">
        <f t="shared" si="14"/>
        <v>342822</v>
      </c>
      <c r="J49" s="422">
        <f t="shared" ref="J49" si="15">+J50+J51+J52</f>
        <v>371580</v>
      </c>
      <c r="K49" s="422">
        <f t="shared" si="14"/>
        <v>321892</v>
      </c>
      <c r="L49" s="422">
        <f t="shared" si="14"/>
        <v>353617</v>
      </c>
      <c r="M49" s="422">
        <f t="shared" si="14"/>
        <v>326116</v>
      </c>
      <c r="N49" s="422">
        <f t="shared" si="14"/>
        <v>312527</v>
      </c>
      <c r="O49" s="422">
        <f t="shared" si="14"/>
        <v>4075778</v>
      </c>
    </row>
    <row r="50" spans="2:15" x14ac:dyDescent="0.2">
      <c r="B50" s="430" t="s">
        <v>54</v>
      </c>
      <c r="C50" s="417">
        <f t="shared" ref="C50:O50" si="16">+C38+C42+C46</f>
        <v>268955</v>
      </c>
      <c r="D50" s="417">
        <f t="shared" si="16"/>
        <v>237453</v>
      </c>
      <c r="E50" s="417">
        <f t="shared" si="16"/>
        <v>226100</v>
      </c>
      <c r="F50" s="417">
        <f t="shared" si="16"/>
        <v>235645</v>
      </c>
      <c r="G50" s="417">
        <f t="shared" si="16"/>
        <v>252857</v>
      </c>
      <c r="H50" s="417">
        <f t="shared" si="16"/>
        <v>233292</v>
      </c>
      <c r="I50" s="417">
        <f t="shared" si="16"/>
        <v>236414</v>
      </c>
      <c r="J50" s="417">
        <f t="shared" ref="J50" si="17">+J38+J42+J46</f>
        <v>257445</v>
      </c>
      <c r="K50" s="417">
        <f t="shared" si="16"/>
        <v>222237</v>
      </c>
      <c r="L50" s="417">
        <f t="shared" ref="L50" si="18">+L38+L42+L46</f>
        <v>242223</v>
      </c>
      <c r="M50" s="417">
        <f t="shared" si="16"/>
        <v>224638</v>
      </c>
      <c r="N50" s="417">
        <f t="shared" si="16"/>
        <v>214103</v>
      </c>
      <c r="O50" s="417">
        <f t="shared" si="16"/>
        <v>2851362</v>
      </c>
    </row>
    <row r="51" spans="2:15" x14ac:dyDescent="0.2">
      <c r="B51" s="430" t="s">
        <v>55</v>
      </c>
      <c r="C51" s="418">
        <f t="shared" ref="C51:O51" si="19">+C39+C43+C47</f>
        <v>80181</v>
      </c>
      <c r="D51" s="418">
        <f>+D39+D43+D47</f>
        <v>71793</v>
      </c>
      <c r="E51" s="418">
        <f t="shared" si="19"/>
        <v>70915</v>
      </c>
      <c r="F51" s="418">
        <f t="shared" si="19"/>
        <v>77896</v>
      </c>
      <c r="G51" s="418">
        <f t="shared" si="19"/>
        <v>86270</v>
      </c>
      <c r="H51" s="418">
        <f t="shared" si="19"/>
        <v>78622</v>
      </c>
      <c r="I51" s="418">
        <f t="shared" si="19"/>
        <v>83012</v>
      </c>
      <c r="J51" s="418">
        <f t="shared" ref="J51" si="20">+J39+J43+J47</f>
        <v>87392</v>
      </c>
      <c r="K51" s="418">
        <f t="shared" si="19"/>
        <v>76624</v>
      </c>
      <c r="L51" s="418">
        <f t="shared" ref="L51" si="21">+L39+L43+L47</f>
        <v>86392</v>
      </c>
      <c r="M51" s="418">
        <f t="shared" si="19"/>
        <v>79322</v>
      </c>
      <c r="N51" s="418">
        <f t="shared" si="19"/>
        <v>76751</v>
      </c>
      <c r="O51" s="418">
        <f t="shared" si="19"/>
        <v>955170</v>
      </c>
    </row>
    <row r="52" spans="2:15" x14ac:dyDescent="0.2">
      <c r="B52" s="431" t="s">
        <v>56</v>
      </c>
      <c r="C52" s="418">
        <f t="shared" ref="C52:O52" si="22">+C40+C44+C48</f>
        <v>23017</v>
      </c>
      <c r="D52" s="418">
        <f>+D40+D44+D48</f>
        <v>19905</v>
      </c>
      <c r="E52" s="418">
        <f t="shared" si="22"/>
        <v>19002</v>
      </c>
      <c r="F52" s="418">
        <f t="shared" si="22"/>
        <v>19652</v>
      </c>
      <c r="G52" s="418">
        <f t="shared" si="22"/>
        <v>22573</v>
      </c>
      <c r="H52" s="418">
        <f t="shared" si="22"/>
        <v>23096</v>
      </c>
      <c r="I52" s="418">
        <f t="shared" si="22"/>
        <v>23396</v>
      </c>
      <c r="J52" s="418">
        <f t="shared" ref="J52" si="23">+J40+J44+J48</f>
        <v>26743</v>
      </c>
      <c r="K52" s="418">
        <f t="shared" si="22"/>
        <v>23031</v>
      </c>
      <c r="L52" s="418">
        <f t="shared" ref="L52" si="24">+L40+L44+L48</f>
        <v>25002</v>
      </c>
      <c r="M52" s="418">
        <f t="shared" si="22"/>
        <v>22156</v>
      </c>
      <c r="N52" s="418">
        <f t="shared" si="22"/>
        <v>21673</v>
      </c>
      <c r="O52" s="418">
        <f t="shared" si="22"/>
        <v>269246</v>
      </c>
    </row>
    <row r="53" spans="2:15" x14ac:dyDescent="0.2">
      <c r="B53" s="416" t="s">
        <v>153</v>
      </c>
      <c r="C53" s="422">
        <f>+C54+C55</f>
        <v>45872</v>
      </c>
      <c r="D53" s="422">
        <f>+D54+D55</f>
        <v>40674</v>
      </c>
      <c r="E53" s="422">
        <f t="shared" ref="E53:O53" si="25">+E54+E55</f>
        <v>43676</v>
      </c>
      <c r="F53" s="422">
        <f t="shared" si="25"/>
        <v>49581</v>
      </c>
      <c r="G53" s="422">
        <f t="shared" si="25"/>
        <v>43412</v>
      </c>
      <c r="H53" s="422">
        <f t="shared" si="25"/>
        <v>45296</v>
      </c>
      <c r="I53" s="422">
        <f t="shared" si="25"/>
        <v>44670</v>
      </c>
      <c r="J53" s="422">
        <f t="shared" si="25"/>
        <v>44787</v>
      </c>
      <c r="K53" s="422">
        <f t="shared" si="25"/>
        <v>42432</v>
      </c>
      <c r="L53" s="422">
        <f t="shared" ref="L53" si="26">+L54+L55</f>
        <v>44036</v>
      </c>
      <c r="M53" s="422">
        <f t="shared" si="25"/>
        <v>37288</v>
      </c>
      <c r="N53" s="422">
        <f t="shared" si="25"/>
        <v>41939</v>
      </c>
      <c r="O53" s="422">
        <f t="shared" si="25"/>
        <v>523663</v>
      </c>
    </row>
    <row r="54" spans="2:15" x14ac:dyDescent="0.2">
      <c r="B54" s="419" t="s">
        <v>104</v>
      </c>
      <c r="C54" s="428">
        <v>34896</v>
      </c>
      <c r="D54" s="428">
        <v>30326</v>
      </c>
      <c r="E54" s="428">
        <v>33666</v>
      </c>
      <c r="F54" s="428">
        <v>36689</v>
      </c>
      <c r="G54" s="428">
        <v>31464</v>
      </c>
      <c r="H54" s="428">
        <v>34164</v>
      </c>
      <c r="I54" s="428">
        <v>32080</v>
      </c>
      <c r="J54" s="428">
        <v>32562</v>
      </c>
      <c r="K54" s="428">
        <v>32282</v>
      </c>
      <c r="L54" s="428">
        <v>33283</v>
      </c>
      <c r="M54" s="428">
        <v>29807</v>
      </c>
      <c r="N54" s="428">
        <v>29519</v>
      </c>
      <c r="O54" s="428">
        <f t="shared" ref="O54:O55" si="27">SUM(C54:N54)</f>
        <v>390738</v>
      </c>
    </row>
    <row r="55" spans="2:15" x14ac:dyDescent="0.2">
      <c r="B55" s="420" t="s">
        <v>131</v>
      </c>
      <c r="C55" s="420">
        <v>10976</v>
      </c>
      <c r="D55" s="420">
        <v>10348</v>
      </c>
      <c r="E55" s="420">
        <v>10010</v>
      </c>
      <c r="F55" s="420">
        <v>12892</v>
      </c>
      <c r="G55" s="420">
        <v>11948</v>
      </c>
      <c r="H55" s="420">
        <v>11132</v>
      </c>
      <c r="I55" s="420">
        <v>12590</v>
      </c>
      <c r="J55" s="420">
        <v>12225</v>
      </c>
      <c r="K55" s="420">
        <v>10150</v>
      </c>
      <c r="L55" s="420">
        <v>10753</v>
      </c>
      <c r="M55" s="420">
        <v>7481</v>
      </c>
      <c r="N55" s="420">
        <v>12420</v>
      </c>
      <c r="O55" s="420">
        <f t="shared" si="27"/>
        <v>132925</v>
      </c>
    </row>
    <row r="56" spans="2:15" ht="19.5" customHeight="1" x14ac:dyDescent="0.2">
      <c r="B56" s="422" t="s">
        <v>45</v>
      </c>
      <c r="C56" s="422">
        <f t="shared" ref="C56:O56" si="28">+C53+C49</f>
        <v>418025</v>
      </c>
      <c r="D56" s="422">
        <f t="shared" si="28"/>
        <v>369825</v>
      </c>
      <c r="E56" s="422">
        <f t="shared" si="28"/>
        <v>359693</v>
      </c>
      <c r="F56" s="422">
        <f t="shared" si="28"/>
        <v>382774</v>
      </c>
      <c r="G56" s="422">
        <f t="shared" si="28"/>
        <v>405112</v>
      </c>
      <c r="H56" s="422">
        <f t="shared" si="28"/>
        <v>380306</v>
      </c>
      <c r="I56" s="422">
        <f t="shared" si="28"/>
        <v>387492</v>
      </c>
      <c r="J56" s="422">
        <f t="shared" si="28"/>
        <v>416367</v>
      </c>
      <c r="K56" s="422">
        <f t="shared" si="28"/>
        <v>364324</v>
      </c>
      <c r="L56" s="422">
        <f t="shared" si="28"/>
        <v>397653</v>
      </c>
      <c r="M56" s="422">
        <f t="shared" si="28"/>
        <v>363404</v>
      </c>
      <c r="N56" s="422">
        <f t="shared" si="28"/>
        <v>354466</v>
      </c>
      <c r="O56" s="422">
        <f t="shared" si="28"/>
        <v>4599441</v>
      </c>
    </row>
    <row r="57" spans="2:15" x14ac:dyDescent="0.2">
      <c r="B57" s="663" t="s">
        <v>191</v>
      </c>
      <c r="C57" s="663"/>
      <c r="D57" s="663"/>
      <c r="E57" s="663"/>
      <c r="F57" s="663"/>
      <c r="G57" s="663"/>
      <c r="H57" s="663"/>
      <c r="I57" s="663"/>
      <c r="J57" s="663"/>
      <c r="K57" s="663"/>
      <c r="L57" s="663"/>
      <c r="M57" s="663"/>
      <c r="N57" s="663"/>
      <c r="O57" s="663"/>
    </row>
    <row r="59" spans="2:15" x14ac:dyDescent="0.2">
      <c r="O59" s="178" t="s">
        <v>9</v>
      </c>
    </row>
    <row r="60" spans="2:15" ht="15.75" x14ac:dyDescent="0.25">
      <c r="B60" s="637" t="s">
        <v>58</v>
      </c>
      <c r="C60" s="637"/>
      <c r="D60" s="637"/>
      <c r="E60" s="637"/>
      <c r="F60" s="637"/>
      <c r="G60" s="637"/>
      <c r="H60" s="637"/>
      <c r="I60" s="637"/>
      <c r="J60" s="637"/>
      <c r="K60" s="637"/>
      <c r="L60" s="637"/>
      <c r="M60" s="637"/>
      <c r="N60" s="637"/>
      <c r="O60" s="637"/>
    </row>
    <row r="61" spans="2:15" ht="15.75" x14ac:dyDescent="0.25">
      <c r="B61" s="637" t="s">
        <v>50</v>
      </c>
      <c r="C61" s="637"/>
      <c r="D61" s="637"/>
      <c r="E61" s="637"/>
      <c r="F61" s="637"/>
      <c r="G61" s="637"/>
      <c r="H61" s="637"/>
      <c r="I61" s="637"/>
      <c r="J61" s="637"/>
      <c r="K61" s="637"/>
      <c r="L61" s="637"/>
      <c r="M61" s="637"/>
      <c r="N61" s="637"/>
      <c r="O61" s="637"/>
    </row>
    <row r="62" spans="2:15" ht="15.75" x14ac:dyDescent="0.25">
      <c r="B62" s="637" t="s">
        <v>51</v>
      </c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37"/>
      <c r="O62" s="637"/>
    </row>
    <row r="63" spans="2:15" ht="15.75" x14ac:dyDescent="0.25">
      <c r="B63" s="637" t="s">
        <v>268</v>
      </c>
      <c r="C63" s="637"/>
      <c r="D63" s="637"/>
      <c r="E63" s="637"/>
      <c r="F63" s="637"/>
      <c r="G63" s="637"/>
      <c r="H63" s="637"/>
      <c r="I63" s="637"/>
      <c r="J63" s="637"/>
      <c r="K63" s="637"/>
      <c r="L63" s="637"/>
      <c r="M63" s="637"/>
      <c r="N63" s="637"/>
      <c r="O63" s="637"/>
    </row>
    <row r="64" spans="2:15" ht="15.75" x14ac:dyDescent="0.25">
      <c r="B64" s="664" t="s">
        <v>49</v>
      </c>
      <c r="C64" s="664"/>
      <c r="D64" s="664"/>
      <c r="E64" s="664"/>
      <c r="F64" s="664"/>
      <c r="G64" s="664"/>
      <c r="H64" s="664"/>
      <c r="I64" s="664"/>
      <c r="J64" s="664"/>
      <c r="K64" s="664"/>
      <c r="L64" s="664"/>
      <c r="M64" s="664"/>
      <c r="N64" s="664"/>
      <c r="O64" s="664"/>
    </row>
    <row r="65" spans="2:15" ht="24" customHeight="1" x14ac:dyDescent="0.2">
      <c r="B65" s="432" t="s">
        <v>52</v>
      </c>
      <c r="C65" s="432" t="s">
        <v>0</v>
      </c>
      <c r="D65" s="432" t="s">
        <v>1</v>
      </c>
      <c r="E65" s="432" t="s">
        <v>2</v>
      </c>
      <c r="F65" s="432" t="s">
        <v>3</v>
      </c>
      <c r="G65" s="432" t="s">
        <v>4</v>
      </c>
      <c r="H65" s="432" t="s">
        <v>10</v>
      </c>
      <c r="I65" s="432" t="s">
        <v>5</v>
      </c>
      <c r="J65" s="432" t="s">
        <v>6</v>
      </c>
      <c r="K65" s="432" t="s">
        <v>7</v>
      </c>
      <c r="L65" s="432" t="s">
        <v>8</v>
      </c>
      <c r="M65" s="432" t="s">
        <v>11</v>
      </c>
      <c r="N65" s="432" t="s">
        <v>12</v>
      </c>
      <c r="O65" s="432" t="s">
        <v>40</v>
      </c>
    </row>
    <row r="66" spans="2:15" x14ac:dyDescent="0.2">
      <c r="B66" s="416" t="s">
        <v>182</v>
      </c>
      <c r="C66" s="416">
        <f t="shared" ref="C66:O66" si="29">+C67+C68+C69</f>
        <v>2587032</v>
      </c>
      <c r="D66" s="416">
        <f t="shared" si="29"/>
        <v>2360681</v>
      </c>
      <c r="E66" s="416">
        <f t="shared" si="29"/>
        <v>2535061</v>
      </c>
      <c r="F66" s="416">
        <f t="shared" si="29"/>
        <v>2687318</v>
      </c>
      <c r="G66" s="416">
        <f t="shared" si="29"/>
        <v>2791774</v>
      </c>
      <c r="H66" s="416">
        <f t="shared" si="29"/>
        <v>2898829</v>
      </c>
      <c r="I66" s="416">
        <f t="shared" si="29"/>
        <v>2911803</v>
      </c>
      <c r="J66" s="416">
        <f t="shared" si="29"/>
        <v>3150655</v>
      </c>
      <c r="K66" s="416">
        <f t="shared" si="29"/>
        <v>2836981</v>
      </c>
      <c r="L66" s="416">
        <f t="shared" si="29"/>
        <v>3118079</v>
      </c>
      <c r="M66" s="416">
        <f t="shared" si="29"/>
        <v>3173167</v>
      </c>
      <c r="N66" s="416">
        <f t="shared" si="29"/>
        <v>3103503</v>
      </c>
      <c r="O66" s="416">
        <f t="shared" si="29"/>
        <v>34154883</v>
      </c>
    </row>
    <row r="67" spans="2:15" x14ac:dyDescent="0.2">
      <c r="B67" s="419" t="s">
        <v>54</v>
      </c>
      <c r="C67" s="417">
        <v>1684904</v>
      </c>
      <c r="D67" s="417">
        <v>1555434</v>
      </c>
      <c r="E67" s="417">
        <v>1742372</v>
      </c>
      <c r="F67" s="417">
        <v>1799241</v>
      </c>
      <c r="G67" s="417">
        <v>1832671</v>
      </c>
      <c r="H67" s="417">
        <v>1844739</v>
      </c>
      <c r="I67" s="417">
        <v>1881393</v>
      </c>
      <c r="J67" s="417">
        <v>2035545</v>
      </c>
      <c r="K67" s="417">
        <v>1798675</v>
      </c>
      <c r="L67" s="417">
        <v>2002113</v>
      </c>
      <c r="M67" s="417">
        <v>1986847</v>
      </c>
      <c r="N67" s="417">
        <v>1962264</v>
      </c>
      <c r="O67" s="417">
        <f>SUM(C67:N67)</f>
        <v>22126198</v>
      </c>
    </row>
    <row r="68" spans="2:15" x14ac:dyDescent="0.2">
      <c r="B68" s="419" t="s">
        <v>55</v>
      </c>
      <c r="C68" s="418">
        <v>584552</v>
      </c>
      <c r="D68" s="418">
        <v>550284</v>
      </c>
      <c r="E68" s="418">
        <v>541169</v>
      </c>
      <c r="F68" s="418">
        <v>614372</v>
      </c>
      <c r="G68" s="418">
        <v>634482</v>
      </c>
      <c r="H68" s="418">
        <v>658747</v>
      </c>
      <c r="I68" s="418">
        <v>655499</v>
      </c>
      <c r="J68" s="418">
        <v>710045</v>
      </c>
      <c r="K68" s="418">
        <v>628060</v>
      </c>
      <c r="L68" s="418">
        <v>674229</v>
      </c>
      <c r="M68" s="418">
        <v>738662</v>
      </c>
      <c r="N68" s="418">
        <v>675627</v>
      </c>
      <c r="O68" s="418">
        <f>SUM(C68:N68)</f>
        <v>7665728</v>
      </c>
    </row>
    <row r="69" spans="2:15" x14ac:dyDescent="0.2">
      <c r="B69" s="420" t="s">
        <v>56</v>
      </c>
      <c r="C69" s="420">
        <v>317576</v>
      </c>
      <c r="D69" s="420">
        <v>254963</v>
      </c>
      <c r="E69" s="420">
        <v>251520</v>
      </c>
      <c r="F69" s="420">
        <v>273705</v>
      </c>
      <c r="G69" s="420">
        <v>324621</v>
      </c>
      <c r="H69" s="420">
        <v>395343</v>
      </c>
      <c r="I69" s="420">
        <v>374911</v>
      </c>
      <c r="J69" s="420">
        <v>405065</v>
      </c>
      <c r="K69" s="420">
        <v>410246</v>
      </c>
      <c r="L69" s="420">
        <v>441737</v>
      </c>
      <c r="M69" s="420">
        <v>447658</v>
      </c>
      <c r="N69" s="420">
        <v>465612</v>
      </c>
      <c r="O69" s="420">
        <f>SUM(C69:N69)</f>
        <v>4362957</v>
      </c>
    </row>
    <row r="70" spans="2:15" x14ac:dyDescent="0.2">
      <c r="B70" s="416" t="s">
        <v>42</v>
      </c>
      <c r="C70" s="422">
        <f t="shared" ref="C70:O70" si="30">+C71+C72+C73</f>
        <v>2109039</v>
      </c>
      <c r="D70" s="422">
        <f>SUM(D71:D73)</f>
        <v>1742350</v>
      </c>
      <c r="E70" s="422">
        <f t="shared" si="30"/>
        <v>1863177</v>
      </c>
      <c r="F70" s="422">
        <f t="shared" si="30"/>
        <v>1994934</v>
      </c>
      <c r="G70" s="422">
        <f t="shared" si="30"/>
        <v>2198863</v>
      </c>
      <c r="H70" s="422">
        <f t="shared" si="30"/>
        <v>2034290</v>
      </c>
      <c r="I70" s="422">
        <f t="shared" si="30"/>
        <v>1979413</v>
      </c>
      <c r="J70" s="422">
        <f t="shared" si="30"/>
        <v>2180149</v>
      </c>
      <c r="K70" s="422">
        <f t="shared" si="30"/>
        <v>1864158</v>
      </c>
      <c r="L70" s="422">
        <f t="shared" si="30"/>
        <v>2121191</v>
      </c>
      <c r="M70" s="422">
        <f t="shared" si="30"/>
        <v>1959221</v>
      </c>
      <c r="N70" s="422">
        <f t="shared" si="30"/>
        <v>1864294</v>
      </c>
      <c r="O70" s="422">
        <f t="shared" si="30"/>
        <v>23911079</v>
      </c>
    </row>
    <row r="71" spans="2:15" x14ac:dyDescent="0.2">
      <c r="B71" s="419" t="s">
        <v>54</v>
      </c>
      <c r="C71" s="418">
        <v>1480641</v>
      </c>
      <c r="D71" s="418">
        <v>1229341</v>
      </c>
      <c r="E71" s="418">
        <v>1299926</v>
      </c>
      <c r="F71" s="418">
        <v>1359289</v>
      </c>
      <c r="G71" s="418">
        <v>1501208</v>
      </c>
      <c r="H71" s="418">
        <v>1369868</v>
      </c>
      <c r="I71" s="418">
        <v>1308309</v>
      </c>
      <c r="J71" s="418">
        <v>1431919</v>
      </c>
      <c r="K71" s="418">
        <v>1258820</v>
      </c>
      <c r="L71" s="418">
        <v>1432388</v>
      </c>
      <c r="M71" s="418">
        <v>1382357</v>
      </c>
      <c r="N71" s="418">
        <v>1315380</v>
      </c>
      <c r="O71" s="418">
        <f>SUM(C71:N71)</f>
        <v>16369446</v>
      </c>
    </row>
    <row r="72" spans="2:15" x14ac:dyDescent="0.2">
      <c r="B72" s="419" t="s">
        <v>55</v>
      </c>
      <c r="C72" s="418">
        <v>491218</v>
      </c>
      <c r="D72" s="418">
        <v>415819</v>
      </c>
      <c r="E72" s="418">
        <v>444483</v>
      </c>
      <c r="F72" s="418">
        <v>494661</v>
      </c>
      <c r="G72" s="418">
        <v>554958</v>
      </c>
      <c r="H72" s="418">
        <v>511785</v>
      </c>
      <c r="I72" s="418">
        <v>525682</v>
      </c>
      <c r="J72" s="418">
        <v>574333</v>
      </c>
      <c r="K72" s="418">
        <v>476746</v>
      </c>
      <c r="L72" s="418">
        <v>542480</v>
      </c>
      <c r="M72" s="418">
        <v>467576</v>
      </c>
      <c r="N72" s="418">
        <v>444921</v>
      </c>
      <c r="O72" s="418">
        <f>SUM(C72:N72)</f>
        <v>5944662</v>
      </c>
    </row>
    <row r="73" spans="2:15" x14ac:dyDescent="0.2">
      <c r="B73" s="420" t="s">
        <v>56</v>
      </c>
      <c r="C73" s="418">
        <v>137180</v>
      </c>
      <c r="D73" s="418">
        <v>97190</v>
      </c>
      <c r="E73" s="418">
        <v>118768</v>
      </c>
      <c r="F73" s="418">
        <v>140984</v>
      </c>
      <c r="G73" s="418">
        <v>142697</v>
      </c>
      <c r="H73" s="418">
        <v>152637</v>
      </c>
      <c r="I73" s="418">
        <v>145422</v>
      </c>
      <c r="J73" s="418">
        <v>173897</v>
      </c>
      <c r="K73" s="418">
        <v>128592</v>
      </c>
      <c r="L73" s="418">
        <v>146323</v>
      </c>
      <c r="M73" s="418">
        <v>109288</v>
      </c>
      <c r="N73" s="418">
        <v>103993</v>
      </c>
      <c r="O73" s="418">
        <f>SUM(C73:N73)</f>
        <v>1596971</v>
      </c>
    </row>
    <row r="74" spans="2:15" x14ac:dyDescent="0.2">
      <c r="B74" s="416" t="s">
        <v>181</v>
      </c>
      <c r="C74" s="422">
        <f t="shared" ref="C74:O74" si="31">+C75+C76+C77</f>
        <v>703359</v>
      </c>
      <c r="D74" s="422">
        <f>SUM(D75:D77)</f>
        <v>663124</v>
      </c>
      <c r="E74" s="422">
        <f t="shared" si="31"/>
        <v>688868</v>
      </c>
      <c r="F74" s="422">
        <f t="shared" si="31"/>
        <v>744998</v>
      </c>
      <c r="G74" s="422">
        <f t="shared" si="31"/>
        <v>758513</v>
      </c>
      <c r="H74" s="422">
        <f t="shared" si="31"/>
        <v>736719</v>
      </c>
      <c r="I74" s="422">
        <f t="shared" si="31"/>
        <v>848639</v>
      </c>
      <c r="J74" s="422">
        <f t="shared" si="31"/>
        <v>898056</v>
      </c>
      <c r="K74" s="422">
        <f t="shared" si="31"/>
        <v>850721</v>
      </c>
      <c r="L74" s="422">
        <f t="shared" si="31"/>
        <v>937531</v>
      </c>
      <c r="M74" s="422">
        <f t="shared" si="31"/>
        <v>928957</v>
      </c>
      <c r="N74" s="422">
        <f t="shared" si="31"/>
        <v>907048</v>
      </c>
      <c r="O74" s="422">
        <f t="shared" si="31"/>
        <v>9666533</v>
      </c>
    </row>
    <row r="75" spans="2:15" x14ac:dyDescent="0.2">
      <c r="B75" s="419" t="s">
        <v>54</v>
      </c>
      <c r="C75" s="417">
        <v>554001</v>
      </c>
      <c r="D75" s="417">
        <v>495031</v>
      </c>
      <c r="E75" s="417">
        <v>511038</v>
      </c>
      <c r="F75" s="417">
        <v>557704</v>
      </c>
      <c r="G75" s="417">
        <v>555733</v>
      </c>
      <c r="H75" s="417">
        <v>539170</v>
      </c>
      <c r="I75" s="417">
        <v>625681</v>
      </c>
      <c r="J75" s="417">
        <v>626849</v>
      </c>
      <c r="K75" s="417">
        <v>594673</v>
      </c>
      <c r="L75" s="417">
        <v>673693</v>
      </c>
      <c r="M75" s="417">
        <v>674172</v>
      </c>
      <c r="N75" s="417">
        <v>646700</v>
      </c>
      <c r="O75" s="417">
        <f>SUM(C75:N75)</f>
        <v>7054445</v>
      </c>
    </row>
    <row r="76" spans="2:15" x14ac:dyDescent="0.2">
      <c r="B76" s="419" t="s">
        <v>55</v>
      </c>
      <c r="C76" s="418">
        <v>120495</v>
      </c>
      <c r="D76" s="418">
        <v>121062</v>
      </c>
      <c r="E76" s="418">
        <v>138329</v>
      </c>
      <c r="F76" s="418">
        <v>158366</v>
      </c>
      <c r="G76" s="418">
        <v>167344</v>
      </c>
      <c r="H76" s="418">
        <v>147393</v>
      </c>
      <c r="I76" s="418">
        <v>167875</v>
      </c>
      <c r="J76" s="418">
        <v>197890</v>
      </c>
      <c r="K76" s="418">
        <v>194043</v>
      </c>
      <c r="L76" s="418">
        <v>217193</v>
      </c>
      <c r="M76" s="418">
        <v>207564</v>
      </c>
      <c r="N76" s="418">
        <v>211991</v>
      </c>
      <c r="O76" s="418">
        <f>SUM(C76:N76)</f>
        <v>2049545</v>
      </c>
    </row>
    <row r="77" spans="2:15" x14ac:dyDescent="0.2">
      <c r="B77" s="420" t="s">
        <v>56</v>
      </c>
      <c r="C77" s="418">
        <v>28863</v>
      </c>
      <c r="D77" s="418">
        <v>47031</v>
      </c>
      <c r="E77" s="418">
        <v>39501</v>
      </c>
      <c r="F77" s="418">
        <v>28928</v>
      </c>
      <c r="G77" s="418">
        <v>35436</v>
      </c>
      <c r="H77" s="418">
        <v>50156</v>
      </c>
      <c r="I77" s="418">
        <v>55083</v>
      </c>
      <c r="J77" s="418">
        <v>73317</v>
      </c>
      <c r="K77" s="418">
        <v>62005</v>
      </c>
      <c r="L77" s="418">
        <v>46645</v>
      </c>
      <c r="M77" s="418">
        <v>47221</v>
      </c>
      <c r="N77" s="418">
        <v>48357</v>
      </c>
      <c r="O77" s="418">
        <f>SUM(C77:N77)</f>
        <v>562543</v>
      </c>
    </row>
    <row r="78" spans="2:15" x14ac:dyDescent="0.2">
      <c r="B78" s="416" t="s">
        <v>44</v>
      </c>
      <c r="C78" s="422">
        <f t="shared" ref="C78:O78" si="32">+C79+C80+C81</f>
        <v>5399430</v>
      </c>
      <c r="D78" s="422">
        <f>SUM(D79:D81)</f>
        <v>4766155</v>
      </c>
      <c r="E78" s="422">
        <f t="shared" si="32"/>
        <v>5087106</v>
      </c>
      <c r="F78" s="422">
        <f t="shared" si="32"/>
        <v>5427250</v>
      </c>
      <c r="G78" s="422">
        <f t="shared" si="32"/>
        <v>5749150</v>
      </c>
      <c r="H78" s="422">
        <f t="shared" si="32"/>
        <v>5669838</v>
      </c>
      <c r="I78" s="422">
        <f t="shared" si="32"/>
        <v>5739855</v>
      </c>
      <c r="J78" s="422">
        <f t="shared" ref="J78" si="33">+J79+J80+J81</f>
        <v>6228860</v>
      </c>
      <c r="K78" s="422">
        <f t="shared" si="32"/>
        <v>5551860</v>
      </c>
      <c r="L78" s="422">
        <f t="shared" ref="L78" si="34">+L79+L80+L81</f>
        <v>6176801</v>
      </c>
      <c r="M78" s="422">
        <f t="shared" si="32"/>
        <v>6061345</v>
      </c>
      <c r="N78" s="422">
        <f t="shared" si="32"/>
        <v>5874845</v>
      </c>
      <c r="O78" s="422">
        <f t="shared" si="32"/>
        <v>67732495</v>
      </c>
    </row>
    <row r="79" spans="2:15" x14ac:dyDescent="0.2">
      <c r="B79" s="430" t="s">
        <v>54</v>
      </c>
      <c r="C79" s="417">
        <f t="shared" ref="C79:O79" si="35">+C67+C71+C75</f>
        <v>3719546</v>
      </c>
      <c r="D79" s="417">
        <f t="shared" si="35"/>
        <v>3279806</v>
      </c>
      <c r="E79" s="417">
        <f t="shared" si="35"/>
        <v>3553336</v>
      </c>
      <c r="F79" s="417">
        <f t="shared" si="35"/>
        <v>3716234</v>
      </c>
      <c r="G79" s="417">
        <f t="shared" si="35"/>
        <v>3889612</v>
      </c>
      <c r="H79" s="417">
        <f t="shared" si="35"/>
        <v>3753777</v>
      </c>
      <c r="I79" s="417">
        <f t="shared" si="35"/>
        <v>3815383</v>
      </c>
      <c r="J79" s="417">
        <f t="shared" ref="J79" si="36">+J67+J71+J75</f>
        <v>4094313</v>
      </c>
      <c r="K79" s="417">
        <f t="shared" si="35"/>
        <v>3652168</v>
      </c>
      <c r="L79" s="417">
        <f t="shared" ref="L79" si="37">+L67+L71+L75</f>
        <v>4108194</v>
      </c>
      <c r="M79" s="417">
        <f t="shared" si="35"/>
        <v>4043376</v>
      </c>
      <c r="N79" s="417">
        <f t="shared" si="35"/>
        <v>3924344</v>
      </c>
      <c r="O79" s="417">
        <f t="shared" si="35"/>
        <v>45550089</v>
      </c>
    </row>
    <row r="80" spans="2:15" x14ac:dyDescent="0.2">
      <c r="B80" s="430" t="s">
        <v>55</v>
      </c>
      <c r="C80" s="418">
        <f t="shared" ref="C80:O80" si="38">+C68+C72+C76</f>
        <v>1196265</v>
      </c>
      <c r="D80" s="418">
        <f>+D68+D72+D76</f>
        <v>1087165</v>
      </c>
      <c r="E80" s="418">
        <f t="shared" si="38"/>
        <v>1123981</v>
      </c>
      <c r="F80" s="418">
        <f t="shared" si="38"/>
        <v>1267399</v>
      </c>
      <c r="G80" s="418">
        <f t="shared" si="38"/>
        <v>1356784</v>
      </c>
      <c r="H80" s="418">
        <f t="shared" si="38"/>
        <v>1317925</v>
      </c>
      <c r="I80" s="418">
        <f t="shared" si="38"/>
        <v>1349056</v>
      </c>
      <c r="J80" s="418">
        <f t="shared" ref="J80" si="39">+J68+J72+J76</f>
        <v>1482268</v>
      </c>
      <c r="K80" s="418">
        <f t="shared" si="38"/>
        <v>1298849</v>
      </c>
      <c r="L80" s="418">
        <f t="shared" ref="L80" si="40">+L68+L72+L76</f>
        <v>1433902</v>
      </c>
      <c r="M80" s="418">
        <f t="shared" si="38"/>
        <v>1413802</v>
      </c>
      <c r="N80" s="418">
        <f t="shared" si="38"/>
        <v>1332539</v>
      </c>
      <c r="O80" s="418">
        <f t="shared" si="38"/>
        <v>15659935</v>
      </c>
    </row>
    <row r="81" spans="2:15" x14ac:dyDescent="0.2">
      <c r="B81" s="431" t="s">
        <v>56</v>
      </c>
      <c r="C81" s="418">
        <f t="shared" ref="C81:O81" si="41">+C69+C73+C77</f>
        <v>483619</v>
      </c>
      <c r="D81" s="418">
        <f>+D69+D73+D77</f>
        <v>399184</v>
      </c>
      <c r="E81" s="418">
        <f t="shared" si="41"/>
        <v>409789</v>
      </c>
      <c r="F81" s="418">
        <f t="shared" si="41"/>
        <v>443617</v>
      </c>
      <c r="G81" s="418">
        <f t="shared" si="41"/>
        <v>502754</v>
      </c>
      <c r="H81" s="418">
        <f t="shared" si="41"/>
        <v>598136</v>
      </c>
      <c r="I81" s="418">
        <f t="shared" si="41"/>
        <v>575416</v>
      </c>
      <c r="J81" s="418">
        <f t="shared" ref="J81" si="42">+J69+J73+J77</f>
        <v>652279</v>
      </c>
      <c r="K81" s="418">
        <f t="shared" si="41"/>
        <v>600843</v>
      </c>
      <c r="L81" s="418">
        <f t="shared" ref="L81" si="43">+L69+L73+L77</f>
        <v>634705</v>
      </c>
      <c r="M81" s="418">
        <f t="shared" si="41"/>
        <v>604167</v>
      </c>
      <c r="N81" s="418">
        <f t="shared" si="41"/>
        <v>617962</v>
      </c>
      <c r="O81" s="418">
        <f t="shared" si="41"/>
        <v>6522471</v>
      </c>
    </row>
    <row r="82" spans="2:15" x14ac:dyDescent="0.2">
      <c r="B82" s="416" t="s">
        <v>153</v>
      </c>
      <c r="C82" s="422">
        <f t="shared" ref="C82:O82" si="44">+C83+C84</f>
        <v>451819</v>
      </c>
      <c r="D82" s="422">
        <f t="shared" si="44"/>
        <v>413736</v>
      </c>
      <c r="E82" s="422">
        <f t="shared" si="44"/>
        <v>437854</v>
      </c>
      <c r="F82" s="422">
        <f t="shared" si="44"/>
        <v>491739</v>
      </c>
      <c r="G82" s="422">
        <f t="shared" si="44"/>
        <v>434629</v>
      </c>
      <c r="H82" s="422">
        <f t="shared" si="44"/>
        <v>452547</v>
      </c>
      <c r="I82" s="422">
        <f t="shared" si="44"/>
        <v>458337</v>
      </c>
      <c r="J82" s="422">
        <f t="shared" si="44"/>
        <v>447175</v>
      </c>
      <c r="K82" s="422">
        <f t="shared" si="44"/>
        <v>421806</v>
      </c>
      <c r="L82" s="422">
        <f t="shared" ref="L82" si="45">+L83+L84</f>
        <v>464222</v>
      </c>
      <c r="M82" s="422">
        <f t="shared" si="44"/>
        <v>384452</v>
      </c>
      <c r="N82" s="422">
        <f t="shared" si="44"/>
        <v>438619</v>
      </c>
      <c r="O82" s="422">
        <f t="shared" si="44"/>
        <v>5296935</v>
      </c>
    </row>
    <row r="83" spans="2:15" x14ac:dyDescent="0.2">
      <c r="B83" s="419" t="s">
        <v>104</v>
      </c>
      <c r="C83" s="428">
        <v>300887</v>
      </c>
      <c r="D83" s="428">
        <v>269447</v>
      </c>
      <c r="E83" s="428">
        <v>299384</v>
      </c>
      <c r="F83" s="428">
        <v>316376</v>
      </c>
      <c r="G83" s="428">
        <v>271997</v>
      </c>
      <c r="H83" s="428">
        <v>296238</v>
      </c>
      <c r="I83" s="428">
        <v>282767</v>
      </c>
      <c r="J83" s="428">
        <v>285797</v>
      </c>
      <c r="K83" s="428">
        <v>286393</v>
      </c>
      <c r="L83" s="428">
        <v>303210</v>
      </c>
      <c r="M83" s="428">
        <v>270551</v>
      </c>
      <c r="N83" s="428">
        <v>273473</v>
      </c>
      <c r="O83" s="428">
        <f t="shared" ref="O83:O84" si="46">SUM(C83:N83)</f>
        <v>3456520</v>
      </c>
    </row>
    <row r="84" spans="2:15" x14ac:dyDescent="0.2">
      <c r="B84" s="420" t="s">
        <v>131</v>
      </c>
      <c r="C84" s="420">
        <v>150932</v>
      </c>
      <c r="D84" s="420">
        <v>144289</v>
      </c>
      <c r="E84" s="420">
        <v>138470</v>
      </c>
      <c r="F84" s="420">
        <v>175363</v>
      </c>
      <c r="G84" s="420">
        <v>162632</v>
      </c>
      <c r="H84" s="420">
        <v>156309</v>
      </c>
      <c r="I84" s="420">
        <v>175570</v>
      </c>
      <c r="J84" s="420">
        <v>161378</v>
      </c>
      <c r="K84" s="420">
        <v>135413</v>
      </c>
      <c r="L84" s="420">
        <v>161012</v>
      </c>
      <c r="M84" s="420">
        <v>113901</v>
      </c>
      <c r="N84" s="420">
        <v>165146</v>
      </c>
      <c r="O84" s="420">
        <f t="shared" si="46"/>
        <v>1840415</v>
      </c>
    </row>
    <row r="85" spans="2:15" ht="18.75" customHeight="1" x14ac:dyDescent="0.2">
      <c r="B85" s="422" t="s">
        <v>45</v>
      </c>
      <c r="C85" s="422">
        <f t="shared" ref="C85:O85" si="47">+C82+C78</f>
        <v>5851249</v>
      </c>
      <c r="D85" s="422">
        <f t="shared" si="47"/>
        <v>5179891</v>
      </c>
      <c r="E85" s="422">
        <f t="shared" si="47"/>
        <v>5524960</v>
      </c>
      <c r="F85" s="422">
        <f t="shared" si="47"/>
        <v>5918989</v>
      </c>
      <c r="G85" s="422">
        <f t="shared" si="47"/>
        <v>6183779</v>
      </c>
      <c r="H85" s="422">
        <f t="shared" si="47"/>
        <v>6122385</v>
      </c>
      <c r="I85" s="422">
        <f t="shared" si="47"/>
        <v>6198192</v>
      </c>
      <c r="J85" s="422">
        <f t="shared" si="47"/>
        <v>6676035</v>
      </c>
      <c r="K85" s="422">
        <f t="shared" si="47"/>
        <v>5973666</v>
      </c>
      <c r="L85" s="422">
        <f t="shared" si="47"/>
        <v>6641023</v>
      </c>
      <c r="M85" s="422">
        <f t="shared" si="47"/>
        <v>6445797</v>
      </c>
      <c r="N85" s="422">
        <f t="shared" si="47"/>
        <v>6313464</v>
      </c>
      <c r="O85" s="422">
        <f t="shared" si="47"/>
        <v>73029430</v>
      </c>
    </row>
    <row r="86" spans="2:15" x14ac:dyDescent="0.2">
      <c r="B86" s="663" t="s">
        <v>191</v>
      </c>
      <c r="C86" s="663"/>
      <c r="D86" s="663"/>
      <c r="E86" s="663"/>
      <c r="F86" s="663"/>
      <c r="G86" s="663"/>
      <c r="H86" s="663"/>
      <c r="I86" s="663"/>
      <c r="J86" s="663"/>
      <c r="K86" s="663"/>
      <c r="L86" s="663"/>
      <c r="M86" s="663"/>
      <c r="N86" s="663"/>
      <c r="O86" s="663"/>
    </row>
    <row r="88" spans="2:15" x14ac:dyDescent="0.2">
      <c r="O88" s="178" t="s">
        <v>9</v>
      </c>
    </row>
  </sheetData>
  <mergeCells count="16">
    <mergeCell ref="B2:O2"/>
    <mergeCell ref="B3:O3"/>
    <mergeCell ref="B4:O4"/>
    <mergeCell ref="B5:O5"/>
    <mergeCell ref="B33:O33"/>
    <mergeCell ref="B57:O57"/>
    <mergeCell ref="B28:O28"/>
    <mergeCell ref="B31:O31"/>
    <mergeCell ref="B32:O32"/>
    <mergeCell ref="B34:O34"/>
    <mergeCell ref="B63:O63"/>
    <mergeCell ref="B86:O86"/>
    <mergeCell ref="B60:O60"/>
    <mergeCell ref="B61:O61"/>
    <mergeCell ref="B62:O62"/>
    <mergeCell ref="B64:O64"/>
  </mergeCells>
  <phoneticPr fontId="0" type="noConversion"/>
  <hyperlinks>
    <hyperlink ref="O88" location="INDICE!C3" display="Volver al Indice"/>
    <hyperlink ref="B1" location="INDICE!C3" display="Volver al Indice"/>
    <hyperlink ref="O59" location="INDICE!C3" display="Volver al Indice"/>
    <hyperlink ref="Q31" location="INDICE!C3" display="Volver al Indice"/>
    <hyperlink ref="Q5" location="INDICE!C3" display="Volver al Indice"/>
  </hyperlinks>
  <printOptions horizontalCentered="1"/>
  <pageMargins left="0.15748031496062992" right="0.15748031496062992" top="0.47244094488188981" bottom="0.98425196850393704" header="0.43307086614173229" footer="0"/>
  <pageSetup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zoomScaleNormal="100" workbookViewId="0">
      <selection activeCell="A21" sqref="A21"/>
    </sheetView>
  </sheetViews>
  <sheetFormatPr baseColWidth="10" defaultRowHeight="12.75" x14ac:dyDescent="0.2"/>
  <cols>
    <col min="1" max="1" width="26.85546875" style="433" customWidth="1"/>
    <col min="2" max="16384" width="11.42578125" style="433"/>
  </cols>
  <sheetData>
    <row r="1" spans="1:15" ht="15.75" x14ac:dyDescent="0.25">
      <c r="A1" s="667" t="s">
        <v>184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</row>
    <row r="2" spans="1:15" ht="15.75" x14ac:dyDescent="0.25">
      <c r="A2" s="668" t="s">
        <v>268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</row>
    <row r="3" spans="1:15" x14ac:dyDescent="0.2">
      <c r="A3" s="434" t="s">
        <v>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15" ht="18" customHeight="1" x14ac:dyDescent="0.2">
      <c r="A4" s="424"/>
      <c r="B4" s="425" t="s">
        <v>0</v>
      </c>
      <c r="C4" s="425" t="s">
        <v>1</v>
      </c>
      <c r="D4" s="425" t="s">
        <v>2</v>
      </c>
      <c r="E4" s="425" t="s">
        <v>3</v>
      </c>
      <c r="F4" s="425" t="s">
        <v>4</v>
      </c>
      <c r="G4" s="425" t="s">
        <v>10</v>
      </c>
      <c r="H4" s="425" t="s">
        <v>5</v>
      </c>
      <c r="I4" s="425" t="s">
        <v>6</v>
      </c>
      <c r="J4" s="425" t="s">
        <v>7</v>
      </c>
      <c r="K4" s="425" t="s">
        <v>8</v>
      </c>
      <c r="L4" s="425" t="s">
        <v>11</v>
      </c>
      <c r="M4" s="425" t="s">
        <v>12</v>
      </c>
      <c r="N4" s="425" t="s">
        <v>13</v>
      </c>
    </row>
    <row r="5" spans="1:15" x14ac:dyDescent="0.2">
      <c r="A5" s="416" t="s">
        <v>41</v>
      </c>
      <c r="B5" s="413">
        <f t="shared" ref="B5" si="0">+B6+B7</f>
        <v>8795</v>
      </c>
      <c r="C5" s="413">
        <f t="shared" ref="C5:N5" si="1">+C6+C7</f>
        <v>8879</v>
      </c>
      <c r="D5" s="413">
        <f t="shared" si="1"/>
        <v>9089</v>
      </c>
      <c r="E5" s="413">
        <f t="shared" si="1"/>
        <v>9337</v>
      </c>
      <c r="F5" s="413">
        <f t="shared" si="1"/>
        <v>9444</v>
      </c>
      <c r="G5" s="413">
        <f t="shared" si="1"/>
        <v>9527</v>
      </c>
      <c r="H5" s="413">
        <f t="shared" si="1"/>
        <v>9571</v>
      </c>
      <c r="I5" s="413">
        <f t="shared" si="1"/>
        <v>9580</v>
      </c>
      <c r="J5" s="413">
        <f t="shared" si="1"/>
        <v>9243</v>
      </c>
      <c r="K5" s="413">
        <f t="shared" si="1"/>
        <v>9368</v>
      </c>
      <c r="L5" s="413">
        <f t="shared" si="1"/>
        <v>9440</v>
      </c>
      <c r="M5" s="413">
        <f t="shared" si="1"/>
        <v>9520</v>
      </c>
      <c r="N5" s="413">
        <f t="shared" si="1"/>
        <v>9316.0833333333321</v>
      </c>
    </row>
    <row r="6" spans="1:15" x14ac:dyDescent="0.2">
      <c r="A6" s="419" t="s">
        <v>54</v>
      </c>
      <c r="B6" s="414">
        <v>7904</v>
      </c>
      <c r="C6" s="414">
        <v>7986</v>
      </c>
      <c r="D6" s="414">
        <v>8189</v>
      </c>
      <c r="E6" s="414">
        <v>8426</v>
      </c>
      <c r="F6" s="414">
        <v>8541</v>
      </c>
      <c r="G6" s="414">
        <v>8621</v>
      </c>
      <c r="H6" s="414">
        <v>8662</v>
      </c>
      <c r="I6" s="414">
        <v>8664</v>
      </c>
      <c r="J6" s="414">
        <v>8336</v>
      </c>
      <c r="K6" s="414">
        <v>8461</v>
      </c>
      <c r="L6" s="414">
        <v>8537</v>
      </c>
      <c r="M6" s="414">
        <v>8616</v>
      </c>
      <c r="N6" s="414">
        <f>AVERAGE(B6:M6)</f>
        <v>8411.9166666666661</v>
      </c>
      <c r="O6" s="437"/>
    </row>
    <row r="7" spans="1:15" x14ac:dyDescent="0.2">
      <c r="A7" s="442" t="s">
        <v>56</v>
      </c>
      <c r="B7" s="445">
        <v>891</v>
      </c>
      <c r="C7" s="445">
        <v>893</v>
      </c>
      <c r="D7" s="445">
        <v>900</v>
      </c>
      <c r="E7" s="445">
        <v>911</v>
      </c>
      <c r="F7" s="445">
        <v>903</v>
      </c>
      <c r="G7" s="445">
        <v>906</v>
      </c>
      <c r="H7" s="445">
        <v>909</v>
      </c>
      <c r="I7" s="445">
        <v>916</v>
      </c>
      <c r="J7" s="445">
        <v>907</v>
      </c>
      <c r="K7" s="445">
        <v>907</v>
      </c>
      <c r="L7" s="445">
        <v>903</v>
      </c>
      <c r="M7" s="445">
        <v>904</v>
      </c>
      <c r="N7" s="445">
        <f>AVERAGE(B7:M7)</f>
        <v>904.16666666666663</v>
      </c>
      <c r="O7" s="437"/>
    </row>
    <row r="8" spans="1:15" x14ac:dyDescent="0.2">
      <c r="A8" s="416" t="s">
        <v>136</v>
      </c>
      <c r="B8" s="413">
        <f>SUM(B9:B10)</f>
        <v>7847</v>
      </c>
      <c r="C8" s="413">
        <f>SUM(C9:C10)</f>
        <v>8026</v>
      </c>
      <c r="D8" s="413">
        <f t="shared" ref="D8:N8" si="2">+D9+D10</f>
        <v>8023</v>
      </c>
      <c r="E8" s="413">
        <f t="shared" si="2"/>
        <v>8290</v>
      </c>
      <c r="F8" s="413">
        <f t="shared" si="2"/>
        <v>8428</v>
      </c>
      <c r="G8" s="413">
        <f t="shared" si="2"/>
        <v>8499</v>
      </c>
      <c r="H8" s="413">
        <f t="shared" si="2"/>
        <v>8537</v>
      </c>
      <c r="I8" s="413">
        <f t="shared" si="2"/>
        <v>8605</v>
      </c>
      <c r="J8" s="413">
        <f t="shared" si="2"/>
        <v>8400</v>
      </c>
      <c r="K8" s="413">
        <f t="shared" si="2"/>
        <v>8543</v>
      </c>
      <c r="L8" s="413">
        <f t="shared" si="2"/>
        <v>8625</v>
      </c>
      <c r="M8" s="413">
        <f t="shared" si="2"/>
        <v>8677</v>
      </c>
      <c r="N8" s="413">
        <f t="shared" si="2"/>
        <v>8375</v>
      </c>
      <c r="O8" s="437"/>
    </row>
    <row r="9" spans="1:15" x14ac:dyDescent="0.2">
      <c r="A9" s="419" t="s">
        <v>54</v>
      </c>
      <c r="B9" s="414">
        <v>7193</v>
      </c>
      <c r="C9" s="414">
        <v>7374</v>
      </c>
      <c r="D9" s="414">
        <v>7372</v>
      </c>
      <c r="E9" s="414">
        <v>7644</v>
      </c>
      <c r="F9" s="414">
        <v>7783</v>
      </c>
      <c r="G9" s="414">
        <v>7853</v>
      </c>
      <c r="H9" s="414">
        <v>7889</v>
      </c>
      <c r="I9" s="414">
        <v>7958</v>
      </c>
      <c r="J9" s="414">
        <v>7751</v>
      </c>
      <c r="K9" s="414">
        <v>7895</v>
      </c>
      <c r="L9" s="414">
        <v>7974</v>
      </c>
      <c r="M9" s="414">
        <v>8022</v>
      </c>
      <c r="N9" s="414">
        <f>AVERAGE(B9:M9)</f>
        <v>7725.666666666667</v>
      </c>
      <c r="O9" s="437"/>
    </row>
    <row r="10" spans="1:15" x14ac:dyDescent="0.2">
      <c r="A10" s="442" t="s">
        <v>56</v>
      </c>
      <c r="B10" s="445">
        <v>654</v>
      </c>
      <c r="C10" s="445">
        <v>652</v>
      </c>
      <c r="D10" s="445">
        <v>651</v>
      </c>
      <c r="E10" s="445">
        <v>646</v>
      </c>
      <c r="F10" s="445">
        <v>645</v>
      </c>
      <c r="G10" s="445">
        <v>646</v>
      </c>
      <c r="H10" s="445">
        <v>648</v>
      </c>
      <c r="I10" s="445">
        <v>647</v>
      </c>
      <c r="J10" s="445">
        <v>649</v>
      </c>
      <c r="K10" s="445">
        <v>648</v>
      </c>
      <c r="L10" s="445">
        <v>651</v>
      </c>
      <c r="M10" s="445">
        <v>655</v>
      </c>
      <c r="N10" s="445">
        <f>AVERAGE(B10:M10)</f>
        <v>649.33333333333337</v>
      </c>
      <c r="O10" s="437"/>
    </row>
    <row r="11" spans="1:15" x14ac:dyDescent="0.2">
      <c r="A11" s="416" t="s">
        <v>181</v>
      </c>
      <c r="B11" s="413">
        <f>SUM(B12:B13)</f>
        <v>2610</v>
      </c>
      <c r="C11" s="413">
        <f>SUM(C12:C13)</f>
        <v>2684</v>
      </c>
      <c r="D11" s="413">
        <f t="shared" ref="D11:N11" si="3">+D12+D13</f>
        <v>2782</v>
      </c>
      <c r="E11" s="413">
        <f t="shared" si="3"/>
        <v>2833</v>
      </c>
      <c r="F11" s="413">
        <f t="shared" si="3"/>
        <v>2864</v>
      </c>
      <c r="G11" s="413">
        <f t="shared" si="3"/>
        <v>2869</v>
      </c>
      <c r="H11" s="413">
        <f t="shared" si="3"/>
        <v>2890</v>
      </c>
      <c r="I11" s="413">
        <f t="shared" si="3"/>
        <v>2683</v>
      </c>
      <c r="J11" s="413">
        <f t="shared" si="3"/>
        <v>2815</v>
      </c>
      <c r="K11" s="413">
        <f t="shared" si="3"/>
        <v>2843</v>
      </c>
      <c r="L11" s="413">
        <f t="shared" si="3"/>
        <v>2853</v>
      </c>
      <c r="M11" s="413">
        <f t="shared" si="3"/>
        <v>2871</v>
      </c>
      <c r="N11" s="413">
        <f t="shared" si="3"/>
        <v>2799.75</v>
      </c>
      <c r="O11" s="437"/>
    </row>
    <row r="12" spans="1:15" x14ac:dyDescent="0.2">
      <c r="A12" s="419" t="s">
        <v>54</v>
      </c>
      <c r="B12" s="414">
        <v>2457</v>
      </c>
      <c r="C12" s="414">
        <v>2529</v>
      </c>
      <c r="D12" s="414">
        <v>2627</v>
      </c>
      <c r="E12" s="414">
        <v>2678</v>
      </c>
      <c r="F12" s="414">
        <v>2707</v>
      </c>
      <c r="G12" s="414">
        <v>2713</v>
      </c>
      <c r="H12" s="414">
        <v>2732</v>
      </c>
      <c r="I12" s="414">
        <v>2525</v>
      </c>
      <c r="J12" s="414">
        <v>2657</v>
      </c>
      <c r="K12" s="414">
        <v>2687</v>
      </c>
      <c r="L12" s="414">
        <v>2698</v>
      </c>
      <c r="M12" s="414">
        <v>2716</v>
      </c>
      <c r="N12" s="414">
        <f>AVERAGE(B12:M12)</f>
        <v>2643.8333333333335</v>
      </c>
      <c r="O12" s="437"/>
    </row>
    <row r="13" spans="1:15" x14ac:dyDescent="0.2">
      <c r="A13" s="442" t="s">
        <v>56</v>
      </c>
      <c r="B13" s="445">
        <v>153</v>
      </c>
      <c r="C13" s="445">
        <v>155</v>
      </c>
      <c r="D13" s="445">
        <v>155</v>
      </c>
      <c r="E13" s="445">
        <v>155</v>
      </c>
      <c r="F13" s="445">
        <v>157</v>
      </c>
      <c r="G13" s="445">
        <v>156</v>
      </c>
      <c r="H13" s="445">
        <v>158</v>
      </c>
      <c r="I13" s="445">
        <v>158</v>
      </c>
      <c r="J13" s="445">
        <v>158</v>
      </c>
      <c r="K13" s="445">
        <v>156</v>
      </c>
      <c r="L13" s="445">
        <v>155</v>
      </c>
      <c r="M13" s="445">
        <v>155</v>
      </c>
      <c r="N13" s="445">
        <f>AVERAGE(B13:M13)</f>
        <v>155.91666666666666</v>
      </c>
      <c r="O13" s="437"/>
    </row>
    <row r="14" spans="1:15" x14ac:dyDescent="0.2">
      <c r="A14" s="416" t="s">
        <v>44</v>
      </c>
      <c r="B14" s="413">
        <f>SUM(B15:B16)</f>
        <v>19252</v>
      </c>
      <c r="C14" s="413">
        <f>SUM(C15:C16)</f>
        <v>19589</v>
      </c>
      <c r="D14" s="413">
        <f t="shared" ref="D14:M14" si="4">+D15+D16</f>
        <v>19894</v>
      </c>
      <c r="E14" s="413">
        <f t="shared" si="4"/>
        <v>20460</v>
      </c>
      <c r="F14" s="413">
        <f t="shared" si="4"/>
        <v>20736</v>
      </c>
      <c r="G14" s="413">
        <f t="shared" si="4"/>
        <v>20895</v>
      </c>
      <c r="H14" s="413">
        <f t="shared" si="4"/>
        <v>20998</v>
      </c>
      <c r="I14" s="413">
        <f t="shared" si="4"/>
        <v>20868</v>
      </c>
      <c r="J14" s="413">
        <f t="shared" si="4"/>
        <v>20458</v>
      </c>
      <c r="K14" s="413">
        <f t="shared" si="4"/>
        <v>20754</v>
      </c>
      <c r="L14" s="413">
        <f t="shared" si="4"/>
        <v>20918</v>
      </c>
      <c r="M14" s="413">
        <f t="shared" si="4"/>
        <v>21068</v>
      </c>
      <c r="N14" s="413">
        <f t="shared" ref="N14" si="5">+N15+N16</f>
        <v>20490.833333333332</v>
      </c>
      <c r="O14" s="437"/>
    </row>
    <row r="15" spans="1:15" x14ac:dyDescent="0.2">
      <c r="A15" s="416" t="s">
        <v>54</v>
      </c>
      <c r="B15" s="413">
        <f t="shared" ref="B15" si="6">+B6+B9+B12</f>
        <v>17554</v>
      </c>
      <c r="C15" s="413">
        <f t="shared" ref="C15:M16" si="7">+C6+C9+C12</f>
        <v>17889</v>
      </c>
      <c r="D15" s="413">
        <f t="shared" si="7"/>
        <v>18188</v>
      </c>
      <c r="E15" s="413">
        <f t="shared" si="7"/>
        <v>18748</v>
      </c>
      <c r="F15" s="413">
        <f t="shared" si="7"/>
        <v>19031</v>
      </c>
      <c r="G15" s="413">
        <f t="shared" si="7"/>
        <v>19187</v>
      </c>
      <c r="H15" s="413">
        <f t="shared" si="7"/>
        <v>19283</v>
      </c>
      <c r="I15" s="413">
        <f t="shared" si="7"/>
        <v>19147</v>
      </c>
      <c r="J15" s="413">
        <f t="shared" si="7"/>
        <v>18744</v>
      </c>
      <c r="K15" s="413">
        <f t="shared" si="7"/>
        <v>19043</v>
      </c>
      <c r="L15" s="413">
        <f t="shared" si="7"/>
        <v>19209</v>
      </c>
      <c r="M15" s="413">
        <f t="shared" si="7"/>
        <v>19354</v>
      </c>
      <c r="N15" s="413">
        <f t="shared" ref="N15" si="8">+N6+N9+N12</f>
        <v>18781.416666666664</v>
      </c>
      <c r="O15" s="437"/>
    </row>
    <row r="16" spans="1:15" x14ac:dyDescent="0.2">
      <c r="A16" s="416" t="s">
        <v>56</v>
      </c>
      <c r="B16" s="413">
        <f t="shared" ref="B16" si="9">+B7+B10+B13</f>
        <v>1698</v>
      </c>
      <c r="C16" s="413">
        <f t="shared" si="7"/>
        <v>1700</v>
      </c>
      <c r="D16" s="413">
        <f t="shared" si="7"/>
        <v>1706</v>
      </c>
      <c r="E16" s="413">
        <f t="shared" si="7"/>
        <v>1712</v>
      </c>
      <c r="F16" s="413">
        <f t="shared" si="7"/>
        <v>1705</v>
      </c>
      <c r="G16" s="413">
        <f t="shared" si="7"/>
        <v>1708</v>
      </c>
      <c r="H16" s="413">
        <f t="shared" si="7"/>
        <v>1715</v>
      </c>
      <c r="I16" s="413">
        <f t="shared" si="7"/>
        <v>1721</v>
      </c>
      <c r="J16" s="413">
        <f t="shared" si="7"/>
        <v>1714</v>
      </c>
      <c r="K16" s="413">
        <f t="shared" si="7"/>
        <v>1711</v>
      </c>
      <c r="L16" s="413">
        <f t="shared" si="7"/>
        <v>1709</v>
      </c>
      <c r="M16" s="413">
        <f t="shared" si="7"/>
        <v>1714</v>
      </c>
      <c r="N16" s="413">
        <f t="shared" ref="N16" si="10">+N7+N10+N13</f>
        <v>1709.4166666666667</v>
      </c>
      <c r="O16" s="437"/>
    </row>
    <row r="17" spans="1:24" ht="15" x14ac:dyDescent="0.25">
      <c r="A17" s="443" t="s">
        <v>153</v>
      </c>
      <c r="B17" s="446">
        <v>12222</v>
      </c>
      <c r="C17" s="446">
        <v>12218</v>
      </c>
      <c r="D17" s="446">
        <v>12219</v>
      </c>
      <c r="E17" s="446">
        <v>12209</v>
      </c>
      <c r="F17" s="446">
        <v>12289</v>
      </c>
      <c r="G17" s="446">
        <v>12490</v>
      </c>
      <c r="H17" s="446">
        <v>12532</v>
      </c>
      <c r="I17" s="446">
        <v>12571</v>
      </c>
      <c r="J17" s="446">
        <v>12295</v>
      </c>
      <c r="K17" s="446">
        <v>12325</v>
      </c>
      <c r="L17" s="446">
        <v>12385</v>
      </c>
      <c r="M17" s="446">
        <v>12433</v>
      </c>
      <c r="N17" s="446">
        <f>AVERAGE(B17:M17)</f>
        <v>12349</v>
      </c>
      <c r="O17" s="437"/>
    </row>
    <row r="18" spans="1:24" ht="15" x14ac:dyDescent="0.25">
      <c r="A18" s="444" t="s">
        <v>45</v>
      </c>
      <c r="B18" s="447">
        <f t="shared" ref="B18" si="11">+B17+B14</f>
        <v>31474</v>
      </c>
      <c r="C18" s="447">
        <f t="shared" ref="C18:N18" si="12">+C17+C14</f>
        <v>31807</v>
      </c>
      <c r="D18" s="447">
        <f t="shared" si="12"/>
        <v>32113</v>
      </c>
      <c r="E18" s="447">
        <f t="shared" si="12"/>
        <v>32669</v>
      </c>
      <c r="F18" s="447">
        <f t="shared" si="12"/>
        <v>33025</v>
      </c>
      <c r="G18" s="447">
        <f t="shared" si="12"/>
        <v>33385</v>
      </c>
      <c r="H18" s="447">
        <f t="shared" si="12"/>
        <v>33530</v>
      </c>
      <c r="I18" s="447">
        <f t="shared" si="12"/>
        <v>33439</v>
      </c>
      <c r="J18" s="447">
        <f t="shared" si="12"/>
        <v>32753</v>
      </c>
      <c r="K18" s="447">
        <f t="shared" si="12"/>
        <v>33079</v>
      </c>
      <c r="L18" s="447">
        <f t="shared" si="12"/>
        <v>33303</v>
      </c>
      <c r="M18" s="447">
        <f t="shared" si="12"/>
        <v>33501</v>
      </c>
      <c r="N18" s="447">
        <f t="shared" si="12"/>
        <v>32839.833333333328</v>
      </c>
      <c r="O18" s="437"/>
    </row>
    <row r="19" spans="1:24" x14ac:dyDescent="0.2">
      <c r="A19" s="438" t="s">
        <v>194</v>
      </c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7"/>
    </row>
    <row r="20" spans="1:24" x14ac:dyDescent="0.2">
      <c r="B20" s="440"/>
      <c r="C20" s="440"/>
      <c r="D20" s="440"/>
      <c r="E20" s="440"/>
      <c r="F20" s="440"/>
      <c r="G20" s="440"/>
    </row>
    <row r="21" spans="1:24" x14ac:dyDescent="0.2">
      <c r="A21" s="434" t="s">
        <v>9</v>
      </c>
    </row>
    <row r="22" spans="1:24" ht="15.75" x14ac:dyDescent="0.25">
      <c r="A22" s="669" t="s">
        <v>183</v>
      </c>
      <c r="B22" s="669"/>
      <c r="C22" s="669"/>
      <c r="D22" s="669"/>
      <c r="E22" s="669"/>
      <c r="F22" s="669"/>
      <c r="G22" s="669"/>
      <c r="H22" s="669"/>
      <c r="I22" s="669"/>
      <c r="J22" s="669"/>
      <c r="K22" s="669"/>
      <c r="L22" s="669"/>
      <c r="M22" s="669"/>
      <c r="N22" s="669"/>
    </row>
    <row r="23" spans="1:24" ht="15.75" x14ac:dyDescent="0.25">
      <c r="A23" s="668" t="s">
        <v>268</v>
      </c>
      <c r="B23" s="668"/>
      <c r="C23" s="668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</row>
    <row r="25" spans="1:24" ht="19.5" customHeight="1" x14ac:dyDescent="0.2">
      <c r="A25" s="448" t="s">
        <v>145</v>
      </c>
      <c r="B25" s="424" t="s">
        <v>0</v>
      </c>
      <c r="C25" s="424" t="s">
        <v>1</v>
      </c>
      <c r="D25" s="424" t="s">
        <v>2</v>
      </c>
      <c r="E25" s="424" t="s">
        <v>3</v>
      </c>
      <c r="F25" s="424" t="s">
        <v>4</v>
      </c>
      <c r="G25" s="424" t="s">
        <v>10</v>
      </c>
      <c r="H25" s="424" t="s">
        <v>5</v>
      </c>
      <c r="I25" s="424" t="s">
        <v>6</v>
      </c>
      <c r="J25" s="424" t="s">
        <v>7</v>
      </c>
      <c r="K25" s="424" t="s">
        <v>8</v>
      </c>
      <c r="L25" s="424" t="s">
        <v>11</v>
      </c>
      <c r="M25" s="424" t="s">
        <v>12</v>
      </c>
      <c r="N25" s="424" t="s">
        <v>13</v>
      </c>
    </row>
    <row r="26" spans="1:24" ht="23.25" customHeight="1" x14ac:dyDescent="0.2">
      <c r="A26" s="416" t="s">
        <v>40</v>
      </c>
      <c r="B26" s="454">
        <f>+B33+B39+B45+B51</f>
        <v>31474</v>
      </c>
      <c r="C26" s="454">
        <f t="shared" ref="C26:K26" si="13">+C33+C39+C45+C51</f>
        <v>31807</v>
      </c>
      <c r="D26" s="454">
        <f t="shared" si="13"/>
        <v>32113</v>
      </c>
      <c r="E26" s="454">
        <f t="shared" si="13"/>
        <v>32669</v>
      </c>
      <c r="F26" s="454">
        <f t="shared" si="13"/>
        <v>33025</v>
      </c>
      <c r="G26" s="454">
        <f t="shared" si="13"/>
        <v>33385</v>
      </c>
      <c r="H26" s="454">
        <f t="shared" si="13"/>
        <v>33530</v>
      </c>
      <c r="I26" s="454">
        <f t="shared" si="13"/>
        <v>33439</v>
      </c>
      <c r="J26" s="454">
        <f t="shared" si="13"/>
        <v>32753</v>
      </c>
      <c r="K26" s="454">
        <f t="shared" si="13"/>
        <v>33079</v>
      </c>
      <c r="L26" s="454">
        <f t="shared" ref="L26:M26" si="14">+L33+L39+L45+L51</f>
        <v>33303</v>
      </c>
      <c r="M26" s="454">
        <f t="shared" si="14"/>
        <v>33501</v>
      </c>
      <c r="N26" s="454">
        <f t="shared" ref="N26:N32" si="15">AVERAGE(B26:M26)</f>
        <v>32839.833333333336</v>
      </c>
      <c r="O26" s="441"/>
      <c r="P26" s="440"/>
      <c r="Q26" s="440"/>
      <c r="R26" s="440"/>
      <c r="S26" s="440"/>
      <c r="T26" s="440"/>
      <c r="U26" s="440"/>
      <c r="V26" s="440"/>
      <c r="W26" s="440"/>
      <c r="X26" s="440"/>
    </row>
    <row r="27" spans="1:24" ht="23.25" customHeight="1" x14ac:dyDescent="0.2">
      <c r="A27" s="449" t="s">
        <v>138</v>
      </c>
      <c r="B27" s="452">
        <f>+B34+B40+B46+B52</f>
        <v>6133</v>
      </c>
      <c r="C27" s="452">
        <f t="shared" ref="C27:K27" si="16">+C34+C40+C46+C52</f>
        <v>6138</v>
      </c>
      <c r="D27" s="452">
        <f t="shared" si="16"/>
        <v>6139</v>
      </c>
      <c r="E27" s="452">
        <f t="shared" si="16"/>
        <v>6148</v>
      </c>
      <c r="F27" s="452">
        <f t="shared" si="16"/>
        <v>6140</v>
      </c>
      <c r="G27" s="452">
        <f t="shared" si="16"/>
        <v>6140</v>
      </c>
      <c r="H27" s="452">
        <f t="shared" si="16"/>
        <v>6156</v>
      </c>
      <c r="I27" s="452">
        <f t="shared" si="16"/>
        <v>6157</v>
      </c>
      <c r="J27" s="452">
        <f t="shared" si="16"/>
        <v>6165</v>
      </c>
      <c r="K27" s="452">
        <f t="shared" si="16"/>
        <v>6159</v>
      </c>
      <c r="L27" s="452">
        <f t="shared" ref="L27:M27" si="17">+L34+L40+L46+L52</f>
        <v>6143</v>
      </c>
      <c r="M27" s="452">
        <f t="shared" si="17"/>
        <v>6164</v>
      </c>
      <c r="N27" s="452">
        <f t="shared" si="15"/>
        <v>6148.5</v>
      </c>
      <c r="O27" s="441"/>
      <c r="P27" s="440"/>
      <c r="Q27" s="440"/>
      <c r="R27" s="440"/>
      <c r="S27" s="440"/>
      <c r="T27" s="440"/>
      <c r="U27" s="440"/>
      <c r="V27" s="440"/>
      <c r="W27" s="440"/>
      <c r="X27" s="440"/>
    </row>
    <row r="28" spans="1:24" ht="23.25" customHeight="1" x14ac:dyDescent="0.2">
      <c r="A28" s="449" t="s">
        <v>139</v>
      </c>
      <c r="B28" s="453">
        <f t="shared" ref="B28:K28" si="18">+B35+B41+B47+B53</f>
        <v>6970</v>
      </c>
      <c r="C28" s="453">
        <f t="shared" si="18"/>
        <v>6954</v>
      </c>
      <c r="D28" s="453">
        <f t="shared" si="18"/>
        <v>6946</v>
      </c>
      <c r="E28" s="453">
        <f t="shared" si="18"/>
        <v>6930</v>
      </c>
      <c r="F28" s="453">
        <f t="shared" si="18"/>
        <v>6956</v>
      </c>
      <c r="G28" s="453">
        <f t="shared" si="18"/>
        <v>6961</v>
      </c>
      <c r="H28" s="453">
        <f t="shared" si="18"/>
        <v>6955</v>
      </c>
      <c r="I28" s="453">
        <f t="shared" si="18"/>
        <v>6942</v>
      </c>
      <c r="J28" s="453">
        <f t="shared" si="18"/>
        <v>6934</v>
      </c>
      <c r="K28" s="453">
        <f t="shared" si="18"/>
        <v>6937</v>
      </c>
      <c r="L28" s="453">
        <f t="shared" ref="L28:M28" si="19">+L35+L41+L47+L53</f>
        <v>6897</v>
      </c>
      <c r="M28" s="453">
        <f t="shared" si="19"/>
        <v>6900</v>
      </c>
      <c r="N28" s="453">
        <f t="shared" si="15"/>
        <v>6940.166666666667</v>
      </c>
      <c r="O28" s="441"/>
      <c r="P28" s="440"/>
      <c r="Q28" s="440"/>
      <c r="R28" s="440"/>
      <c r="S28" s="440"/>
      <c r="T28" s="440"/>
      <c r="U28" s="440"/>
      <c r="V28" s="440"/>
      <c r="W28" s="440"/>
      <c r="X28" s="440"/>
    </row>
    <row r="29" spans="1:24" ht="23.25" customHeight="1" x14ac:dyDescent="0.2">
      <c r="A29" s="449" t="s">
        <v>137</v>
      </c>
      <c r="B29" s="453">
        <f t="shared" ref="B29:K29" si="20">+B36+B42+B48+B54</f>
        <v>491</v>
      </c>
      <c r="C29" s="453">
        <f t="shared" si="20"/>
        <v>488</v>
      </c>
      <c r="D29" s="453">
        <f t="shared" si="20"/>
        <v>489</v>
      </c>
      <c r="E29" s="453">
        <f t="shared" si="20"/>
        <v>489</v>
      </c>
      <c r="F29" s="453">
        <f t="shared" si="20"/>
        <v>492</v>
      </c>
      <c r="G29" s="453">
        <f t="shared" si="20"/>
        <v>492</v>
      </c>
      <c r="H29" s="453">
        <f t="shared" si="20"/>
        <v>494</v>
      </c>
      <c r="I29" s="453">
        <f t="shared" si="20"/>
        <v>496</v>
      </c>
      <c r="J29" s="453">
        <f t="shared" si="20"/>
        <v>501</v>
      </c>
      <c r="K29" s="453">
        <f t="shared" si="20"/>
        <v>502</v>
      </c>
      <c r="L29" s="453">
        <f t="shared" ref="L29:M29" si="21">+L36+L42+L48+L54</f>
        <v>502</v>
      </c>
      <c r="M29" s="453">
        <f t="shared" si="21"/>
        <v>501</v>
      </c>
      <c r="N29" s="453">
        <f t="shared" si="15"/>
        <v>494.75</v>
      </c>
      <c r="O29" s="441"/>
      <c r="P29" s="440"/>
      <c r="Q29" s="440"/>
      <c r="R29" s="440"/>
      <c r="S29" s="440"/>
      <c r="T29" s="440"/>
      <c r="U29" s="440"/>
      <c r="V29" s="440"/>
      <c r="W29" s="440"/>
      <c r="X29" s="440"/>
    </row>
    <row r="30" spans="1:24" ht="23.25" customHeight="1" x14ac:dyDescent="0.2">
      <c r="A30" s="449" t="s">
        <v>105</v>
      </c>
      <c r="B30" s="453">
        <f t="shared" ref="B30:K30" si="22">+B37+B43+B49+B55</f>
        <v>13010</v>
      </c>
      <c r="C30" s="453">
        <f t="shared" si="22"/>
        <v>13067</v>
      </c>
      <c r="D30" s="453">
        <f t="shared" si="22"/>
        <v>13125</v>
      </c>
      <c r="E30" s="453">
        <f t="shared" si="22"/>
        <v>13182</v>
      </c>
      <c r="F30" s="453">
        <f t="shared" si="22"/>
        <v>13207</v>
      </c>
      <c r="G30" s="453">
        <f t="shared" si="22"/>
        <v>13268</v>
      </c>
      <c r="H30" s="453">
        <f t="shared" si="22"/>
        <v>13287</v>
      </c>
      <c r="I30" s="453">
        <f t="shared" si="22"/>
        <v>13292</v>
      </c>
      <c r="J30" s="453">
        <f t="shared" si="22"/>
        <v>13242</v>
      </c>
      <c r="K30" s="453">
        <f t="shared" si="22"/>
        <v>13283</v>
      </c>
      <c r="L30" s="453">
        <f t="shared" ref="L30:M30" si="23">+L37+L43+L49+L55</f>
        <v>13307</v>
      </c>
      <c r="M30" s="453">
        <f t="shared" si="23"/>
        <v>13310</v>
      </c>
      <c r="N30" s="453">
        <f t="shared" si="15"/>
        <v>13215</v>
      </c>
      <c r="O30" s="441"/>
      <c r="P30" s="440"/>
      <c r="Q30" s="440"/>
      <c r="R30" s="440"/>
      <c r="S30" s="440"/>
      <c r="T30" s="440"/>
      <c r="U30" s="440"/>
      <c r="V30" s="440"/>
      <c r="W30" s="440"/>
      <c r="X30" s="440"/>
    </row>
    <row r="31" spans="1:24" ht="23.25" customHeight="1" x14ac:dyDescent="0.2">
      <c r="A31" s="449" t="s">
        <v>106</v>
      </c>
      <c r="B31" s="453">
        <f t="shared" ref="B31:K31" si="24">+B38+B44+B50+B56</f>
        <v>4613</v>
      </c>
      <c r="C31" s="453">
        <f t="shared" si="24"/>
        <v>4905</v>
      </c>
      <c r="D31" s="453">
        <f t="shared" si="24"/>
        <v>5159</v>
      </c>
      <c r="E31" s="453">
        <f t="shared" si="24"/>
        <v>5665</v>
      </c>
      <c r="F31" s="453">
        <f t="shared" si="24"/>
        <v>5975</v>
      </c>
      <c r="G31" s="453">
        <f t="shared" si="24"/>
        <v>6270</v>
      </c>
      <c r="H31" s="453">
        <f t="shared" si="24"/>
        <v>6384</v>
      </c>
      <c r="I31" s="453">
        <f t="shared" si="24"/>
        <v>6299</v>
      </c>
      <c r="J31" s="453">
        <f t="shared" si="24"/>
        <v>5658</v>
      </c>
      <c r="K31" s="453">
        <f t="shared" si="24"/>
        <v>5945</v>
      </c>
      <c r="L31" s="453">
        <f t="shared" ref="L31:M31" si="25">+L38+L44+L50+L56</f>
        <v>6203</v>
      </c>
      <c r="M31" s="453">
        <f t="shared" si="25"/>
        <v>6376</v>
      </c>
      <c r="N31" s="453">
        <f t="shared" si="15"/>
        <v>5787.666666666667</v>
      </c>
      <c r="O31" s="441"/>
      <c r="P31" s="440"/>
      <c r="Q31" s="440"/>
      <c r="R31" s="440"/>
      <c r="S31" s="440"/>
      <c r="T31" s="440"/>
      <c r="U31" s="440"/>
      <c r="V31" s="440"/>
      <c r="W31" s="440"/>
      <c r="X31" s="440"/>
    </row>
    <row r="32" spans="1:24" ht="23.25" customHeight="1" x14ac:dyDescent="0.2">
      <c r="A32" s="455" t="s">
        <v>135</v>
      </c>
      <c r="B32" s="453">
        <f>+B57</f>
        <v>257</v>
      </c>
      <c r="C32" s="453">
        <f t="shared" ref="C32:K32" si="26">+C57</f>
        <v>255</v>
      </c>
      <c r="D32" s="453">
        <f t="shared" si="26"/>
        <v>255</v>
      </c>
      <c r="E32" s="453">
        <f t="shared" si="26"/>
        <v>255</v>
      </c>
      <c r="F32" s="453">
        <f t="shared" si="26"/>
        <v>255</v>
      </c>
      <c r="G32" s="453">
        <f t="shared" si="26"/>
        <v>254</v>
      </c>
      <c r="H32" s="453">
        <f t="shared" si="26"/>
        <v>254</v>
      </c>
      <c r="I32" s="453">
        <f t="shared" si="26"/>
        <v>253</v>
      </c>
      <c r="J32" s="453">
        <f t="shared" si="26"/>
        <v>253</v>
      </c>
      <c r="K32" s="453">
        <f t="shared" si="26"/>
        <v>253</v>
      </c>
      <c r="L32" s="453">
        <f t="shared" ref="L32:M32" si="27">+L57</f>
        <v>251</v>
      </c>
      <c r="M32" s="453">
        <f t="shared" si="27"/>
        <v>250</v>
      </c>
      <c r="N32" s="453">
        <f t="shared" si="15"/>
        <v>253.75</v>
      </c>
      <c r="O32" s="441"/>
      <c r="P32" s="440"/>
      <c r="Q32" s="440"/>
      <c r="R32" s="440"/>
      <c r="S32" s="440"/>
      <c r="T32" s="440"/>
      <c r="U32" s="440"/>
      <c r="V32" s="440"/>
      <c r="W32" s="440"/>
      <c r="X32" s="440"/>
    </row>
    <row r="33" spans="1:24" x14ac:dyDescent="0.2">
      <c r="A33" s="422" t="s">
        <v>41</v>
      </c>
      <c r="B33" s="454">
        <f>+B34+B35+B36+B37+B38</f>
        <v>8795</v>
      </c>
      <c r="C33" s="454">
        <f t="shared" ref="C33:M33" si="28">+C34+C35+C36+C37+C38</f>
        <v>8879</v>
      </c>
      <c r="D33" s="454">
        <f t="shared" si="28"/>
        <v>9089</v>
      </c>
      <c r="E33" s="454">
        <f t="shared" si="28"/>
        <v>9337</v>
      </c>
      <c r="F33" s="454">
        <f>+F34+F35+F36+F37+F38</f>
        <v>9444</v>
      </c>
      <c r="G33" s="454">
        <f>+G34+G35+G36+G37+G38</f>
        <v>9527</v>
      </c>
      <c r="H33" s="454">
        <f t="shared" si="28"/>
        <v>9571</v>
      </c>
      <c r="I33" s="454">
        <f t="shared" si="28"/>
        <v>9580</v>
      </c>
      <c r="J33" s="454">
        <f t="shared" si="28"/>
        <v>9243</v>
      </c>
      <c r="K33" s="454">
        <f t="shared" si="28"/>
        <v>9368</v>
      </c>
      <c r="L33" s="454">
        <f t="shared" si="28"/>
        <v>9440</v>
      </c>
      <c r="M33" s="454">
        <f t="shared" si="28"/>
        <v>9520</v>
      </c>
      <c r="N33" s="454">
        <f t="shared" ref="N33" si="29">+N34+N35+N36+N37+N38</f>
        <v>9316.0833333333339</v>
      </c>
      <c r="O33" s="441"/>
      <c r="P33" s="440"/>
      <c r="Q33" s="440"/>
      <c r="R33" s="440"/>
      <c r="S33" s="440"/>
      <c r="T33" s="440"/>
      <c r="U33" s="440"/>
      <c r="V33" s="440"/>
      <c r="W33" s="440"/>
      <c r="X33" s="440"/>
    </row>
    <row r="34" spans="1:24" ht="16.5" customHeight="1" x14ac:dyDescent="0.2">
      <c r="A34" s="450" t="s">
        <v>138</v>
      </c>
      <c r="B34" s="453">
        <v>3016</v>
      </c>
      <c r="C34" s="453">
        <v>3015</v>
      </c>
      <c r="D34" s="453">
        <v>3018</v>
      </c>
      <c r="E34" s="453">
        <v>3027</v>
      </c>
      <c r="F34" s="453">
        <v>3021</v>
      </c>
      <c r="G34" s="453">
        <v>3026</v>
      </c>
      <c r="H34" s="453">
        <v>3033</v>
      </c>
      <c r="I34" s="453">
        <v>3030</v>
      </c>
      <c r="J34" s="453">
        <v>3024</v>
      </c>
      <c r="K34" s="453">
        <v>3027</v>
      </c>
      <c r="L34" s="453">
        <v>3014</v>
      </c>
      <c r="M34" s="453">
        <v>3022</v>
      </c>
      <c r="N34" s="453">
        <f>AVERAGE(B34:M34)</f>
        <v>3022.75</v>
      </c>
      <c r="O34" s="441"/>
      <c r="P34" s="440"/>
      <c r="Q34" s="440"/>
      <c r="R34" s="440"/>
      <c r="S34" s="440"/>
      <c r="T34" s="440"/>
      <c r="U34" s="440"/>
      <c r="V34" s="440"/>
      <c r="W34" s="440"/>
      <c r="X34" s="440"/>
    </row>
    <row r="35" spans="1:24" ht="18" customHeight="1" x14ac:dyDescent="0.2">
      <c r="A35" s="450" t="s">
        <v>139</v>
      </c>
      <c r="B35" s="453">
        <v>1020</v>
      </c>
      <c r="C35" s="453">
        <v>1017</v>
      </c>
      <c r="D35" s="453">
        <v>1027</v>
      </c>
      <c r="E35" s="453">
        <v>1031</v>
      </c>
      <c r="F35" s="453">
        <v>1050</v>
      </c>
      <c r="G35" s="453">
        <v>1063</v>
      </c>
      <c r="H35" s="453">
        <v>1062</v>
      </c>
      <c r="I35" s="453">
        <v>1052</v>
      </c>
      <c r="J35" s="453">
        <v>1057</v>
      </c>
      <c r="K35" s="453">
        <v>1063</v>
      </c>
      <c r="L35" s="453">
        <v>1052</v>
      </c>
      <c r="M35" s="453">
        <v>1054</v>
      </c>
      <c r="N35" s="453">
        <f>AVERAGE(B35:M35)</f>
        <v>1045.6666666666667</v>
      </c>
      <c r="O35" s="441"/>
      <c r="P35" s="440"/>
      <c r="Q35" s="440"/>
      <c r="R35" s="440"/>
      <c r="S35" s="440"/>
      <c r="T35" s="440"/>
      <c r="U35" s="440"/>
      <c r="V35" s="440"/>
      <c r="W35" s="440"/>
      <c r="X35" s="440"/>
    </row>
    <row r="36" spans="1:24" ht="18.75" customHeight="1" x14ac:dyDescent="0.2">
      <c r="A36" s="450" t="s">
        <v>137</v>
      </c>
      <c r="B36" s="453">
        <v>220</v>
      </c>
      <c r="C36" s="453">
        <v>220</v>
      </c>
      <c r="D36" s="453">
        <v>221</v>
      </c>
      <c r="E36" s="453">
        <v>221</v>
      </c>
      <c r="F36" s="453">
        <v>222</v>
      </c>
      <c r="G36" s="453">
        <v>222</v>
      </c>
      <c r="H36" s="453">
        <v>221</v>
      </c>
      <c r="I36" s="453">
        <v>222</v>
      </c>
      <c r="J36" s="453">
        <v>221</v>
      </c>
      <c r="K36" s="453">
        <v>221</v>
      </c>
      <c r="L36" s="453">
        <v>221</v>
      </c>
      <c r="M36" s="453">
        <v>220</v>
      </c>
      <c r="N36" s="453">
        <f>AVERAGE(B36:M36)</f>
        <v>221</v>
      </c>
      <c r="O36" s="441"/>
      <c r="P36" s="440"/>
      <c r="Q36" s="440"/>
      <c r="R36" s="440"/>
      <c r="S36" s="440"/>
      <c r="T36" s="440"/>
      <c r="U36" s="440"/>
      <c r="V36" s="440"/>
      <c r="W36" s="440"/>
      <c r="X36" s="440"/>
    </row>
    <row r="37" spans="1:24" ht="18.75" customHeight="1" x14ac:dyDescent="0.2">
      <c r="A37" s="450" t="s">
        <v>105</v>
      </c>
      <c r="B37" s="453">
        <v>3199</v>
      </c>
      <c r="C37" s="453">
        <v>3216</v>
      </c>
      <c r="D37" s="453">
        <v>3259</v>
      </c>
      <c r="E37" s="453">
        <v>3290</v>
      </c>
      <c r="F37" s="453">
        <v>3283</v>
      </c>
      <c r="G37" s="453">
        <v>3294</v>
      </c>
      <c r="H37" s="453">
        <v>3302</v>
      </c>
      <c r="I37" s="453">
        <v>3306</v>
      </c>
      <c r="J37" s="453">
        <v>3273</v>
      </c>
      <c r="K37" s="453">
        <v>3291</v>
      </c>
      <c r="L37" s="453">
        <v>3296</v>
      </c>
      <c r="M37" s="453">
        <v>3306</v>
      </c>
      <c r="N37" s="453">
        <f>AVERAGE(B37:M37)</f>
        <v>3276.25</v>
      </c>
      <c r="O37" s="441"/>
      <c r="P37" s="440"/>
      <c r="Q37" s="440"/>
      <c r="R37" s="440"/>
      <c r="S37" s="440"/>
      <c r="T37" s="440"/>
      <c r="U37" s="440"/>
      <c r="V37" s="440"/>
      <c r="W37" s="440"/>
      <c r="X37" s="440"/>
    </row>
    <row r="38" spans="1:24" ht="21" customHeight="1" x14ac:dyDescent="0.2">
      <c r="A38" s="450" t="s">
        <v>106</v>
      </c>
      <c r="B38" s="453">
        <v>1340</v>
      </c>
      <c r="C38" s="453">
        <v>1411</v>
      </c>
      <c r="D38" s="453">
        <v>1564</v>
      </c>
      <c r="E38" s="453">
        <v>1768</v>
      </c>
      <c r="F38" s="453">
        <v>1868</v>
      </c>
      <c r="G38" s="453">
        <v>1922</v>
      </c>
      <c r="H38" s="453">
        <v>1953</v>
      </c>
      <c r="I38" s="453">
        <v>1970</v>
      </c>
      <c r="J38" s="453">
        <v>1668</v>
      </c>
      <c r="K38" s="453">
        <v>1766</v>
      </c>
      <c r="L38" s="453">
        <v>1857</v>
      </c>
      <c r="M38" s="453">
        <v>1918</v>
      </c>
      <c r="N38" s="453">
        <f>AVERAGE(B38:M38)</f>
        <v>1750.4166666666667</v>
      </c>
      <c r="O38" s="441"/>
      <c r="P38" s="440"/>
      <c r="Q38" s="440"/>
      <c r="R38" s="440"/>
      <c r="S38" s="440"/>
      <c r="T38" s="440"/>
      <c r="U38" s="440"/>
      <c r="V38" s="440"/>
      <c r="W38" s="440"/>
      <c r="X38" s="440"/>
    </row>
    <row r="39" spans="1:24" x14ac:dyDescent="0.2">
      <c r="A39" s="422" t="s">
        <v>136</v>
      </c>
      <c r="B39" s="454">
        <f>+B40+B41+B42+B43+B44</f>
        <v>7847</v>
      </c>
      <c r="C39" s="454">
        <f t="shared" ref="C39:N39" si="30">+C40+C41+C42+C43+C44</f>
        <v>8026</v>
      </c>
      <c r="D39" s="454">
        <f t="shared" si="30"/>
        <v>8023</v>
      </c>
      <c r="E39" s="454">
        <f t="shared" si="30"/>
        <v>8290</v>
      </c>
      <c r="F39" s="454">
        <f t="shared" si="30"/>
        <v>8428</v>
      </c>
      <c r="G39" s="454">
        <f t="shared" si="30"/>
        <v>8499</v>
      </c>
      <c r="H39" s="454">
        <f t="shared" si="30"/>
        <v>8537</v>
      </c>
      <c r="I39" s="454">
        <f t="shared" si="30"/>
        <v>8605</v>
      </c>
      <c r="J39" s="454">
        <f t="shared" si="30"/>
        <v>8400</v>
      </c>
      <c r="K39" s="454">
        <f t="shared" si="30"/>
        <v>8543</v>
      </c>
      <c r="L39" s="454">
        <f t="shared" si="30"/>
        <v>8625</v>
      </c>
      <c r="M39" s="454">
        <f t="shared" si="30"/>
        <v>8677</v>
      </c>
      <c r="N39" s="454">
        <f t="shared" si="30"/>
        <v>8375</v>
      </c>
      <c r="O39" s="441"/>
      <c r="P39" s="440"/>
      <c r="Q39" s="440"/>
      <c r="R39" s="440"/>
      <c r="S39" s="440"/>
      <c r="T39" s="440"/>
      <c r="U39" s="440"/>
      <c r="V39" s="440"/>
      <c r="W39" s="440"/>
      <c r="X39" s="440"/>
    </row>
    <row r="40" spans="1:24" ht="23.25" customHeight="1" x14ac:dyDescent="0.2">
      <c r="A40" s="450" t="s">
        <v>138</v>
      </c>
      <c r="B40" s="453">
        <v>2427</v>
      </c>
      <c r="C40" s="453">
        <v>2430</v>
      </c>
      <c r="D40" s="453">
        <v>2428</v>
      </c>
      <c r="E40" s="453">
        <v>2426</v>
      </c>
      <c r="F40" s="453">
        <v>2422</v>
      </c>
      <c r="G40" s="453">
        <v>2422</v>
      </c>
      <c r="H40" s="453">
        <v>2430</v>
      </c>
      <c r="I40" s="453">
        <v>2438</v>
      </c>
      <c r="J40" s="453">
        <v>2452</v>
      </c>
      <c r="K40" s="453">
        <v>2447</v>
      </c>
      <c r="L40" s="453">
        <v>2445</v>
      </c>
      <c r="M40" s="453">
        <v>2457</v>
      </c>
      <c r="N40" s="453">
        <f>AVERAGE(B40:M40)</f>
        <v>2435.3333333333335</v>
      </c>
      <c r="O40" s="441"/>
      <c r="P40" s="440"/>
      <c r="Q40" s="440"/>
      <c r="R40" s="440"/>
      <c r="S40" s="440"/>
      <c r="T40" s="440"/>
      <c r="U40" s="440"/>
      <c r="V40" s="440"/>
      <c r="W40" s="440"/>
      <c r="X40" s="440"/>
    </row>
    <row r="41" spans="1:24" ht="20.25" customHeight="1" x14ac:dyDescent="0.2">
      <c r="A41" s="450" t="s">
        <v>139</v>
      </c>
      <c r="B41" s="453">
        <v>567</v>
      </c>
      <c r="C41" s="453">
        <v>572</v>
      </c>
      <c r="D41" s="453">
        <v>570</v>
      </c>
      <c r="E41" s="453">
        <v>581</v>
      </c>
      <c r="F41" s="453">
        <v>597</v>
      </c>
      <c r="G41" s="453">
        <v>603</v>
      </c>
      <c r="H41" s="453">
        <v>607</v>
      </c>
      <c r="I41" s="453">
        <v>616</v>
      </c>
      <c r="J41" s="453">
        <v>623</v>
      </c>
      <c r="K41" s="453">
        <v>626</v>
      </c>
      <c r="L41" s="453">
        <v>627</v>
      </c>
      <c r="M41" s="453">
        <v>629</v>
      </c>
      <c r="N41" s="453">
        <f>AVERAGE(B41:M41)</f>
        <v>601.5</v>
      </c>
      <c r="O41" s="441"/>
      <c r="P41" s="440"/>
      <c r="Q41" s="440"/>
      <c r="R41" s="440"/>
      <c r="S41" s="440"/>
      <c r="T41" s="440"/>
      <c r="U41" s="440"/>
      <c r="V41" s="440"/>
      <c r="W41" s="440"/>
      <c r="X41" s="440"/>
    </row>
    <row r="42" spans="1:24" ht="20.25" customHeight="1" x14ac:dyDescent="0.2">
      <c r="A42" s="450" t="s">
        <v>137</v>
      </c>
      <c r="B42" s="453">
        <v>216</v>
      </c>
      <c r="C42" s="453">
        <v>213</v>
      </c>
      <c r="D42" s="453">
        <v>213</v>
      </c>
      <c r="E42" s="453">
        <v>213</v>
      </c>
      <c r="F42" s="453">
        <v>215</v>
      </c>
      <c r="G42" s="453">
        <v>215</v>
      </c>
      <c r="H42" s="453">
        <v>218</v>
      </c>
      <c r="I42" s="453">
        <v>218</v>
      </c>
      <c r="J42" s="453">
        <v>223</v>
      </c>
      <c r="K42" s="453">
        <v>224</v>
      </c>
      <c r="L42" s="453">
        <v>224</v>
      </c>
      <c r="M42" s="453">
        <v>224</v>
      </c>
      <c r="N42" s="453">
        <f>AVERAGE(B42:M42)</f>
        <v>218</v>
      </c>
      <c r="O42" s="440"/>
      <c r="P42" s="440"/>
      <c r="Q42" s="440"/>
      <c r="R42" s="440"/>
      <c r="S42" s="440"/>
      <c r="T42" s="440"/>
      <c r="U42" s="440"/>
      <c r="V42" s="440"/>
      <c r="W42" s="440"/>
      <c r="X42" s="440"/>
    </row>
    <row r="43" spans="1:24" ht="18.75" customHeight="1" x14ac:dyDescent="0.2">
      <c r="A43" s="450" t="s">
        <v>105</v>
      </c>
      <c r="B43" s="453">
        <v>3216</v>
      </c>
      <c r="C43" s="453">
        <v>3242</v>
      </c>
      <c r="D43" s="453">
        <v>3243</v>
      </c>
      <c r="E43" s="453">
        <v>3272</v>
      </c>
      <c r="F43" s="453">
        <v>3296</v>
      </c>
      <c r="G43" s="453">
        <v>3313</v>
      </c>
      <c r="H43" s="453">
        <v>3317</v>
      </c>
      <c r="I43" s="453">
        <v>3336</v>
      </c>
      <c r="J43" s="453">
        <v>3320</v>
      </c>
      <c r="K43" s="453">
        <v>3340</v>
      </c>
      <c r="L43" s="453">
        <v>3354</v>
      </c>
      <c r="M43" s="453">
        <v>3358</v>
      </c>
      <c r="N43" s="453">
        <f>AVERAGE(B43:M43)</f>
        <v>3300.5833333333335</v>
      </c>
      <c r="O43" s="440"/>
      <c r="P43" s="440"/>
      <c r="Q43" s="440"/>
      <c r="R43" s="440"/>
      <c r="S43" s="440"/>
      <c r="T43" s="440"/>
      <c r="U43" s="440"/>
      <c r="V43" s="440"/>
      <c r="W43" s="440"/>
      <c r="X43" s="440"/>
    </row>
    <row r="44" spans="1:24" ht="21.75" customHeight="1" x14ac:dyDescent="0.2">
      <c r="A44" s="450" t="s">
        <v>106</v>
      </c>
      <c r="B44" s="453">
        <v>1421</v>
      </c>
      <c r="C44" s="453">
        <v>1569</v>
      </c>
      <c r="D44" s="453">
        <v>1569</v>
      </c>
      <c r="E44" s="453">
        <v>1798</v>
      </c>
      <c r="F44" s="453">
        <v>1898</v>
      </c>
      <c r="G44" s="453">
        <v>1946</v>
      </c>
      <c r="H44" s="453">
        <v>1965</v>
      </c>
      <c r="I44" s="453">
        <v>1997</v>
      </c>
      <c r="J44" s="453">
        <v>1782</v>
      </c>
      <c r="K44" s="453">
        <v>1906</v>
      </c>
      <c r="L44" s="453">
        <v>1975</v>
      </c>
      <c r="M44" s="453">
        <v>2009</v>
      </c>
      <c r="N44" s="453">
        <f>AVERAGE(B44:M44)</f>
        <v>1819.5833333333333</v>
      </c>
      <c r="O44" s="440"/>
      <c r="P44" s="440"/>
      <c r="Q44" s="440"/>
      <c r="R44" s="440"/>
      <c r="S44" s="440"/>
      <c r="T44" s="440"/>
      <c r="U44" s="440"/>
      <c r="V44" s="440"/>
      <c r="W44" s="440"/>
      <c r="X44" s="440"/>
    </row>
    <row r="45" spans="1:24" x14ac:dyDescent="0.2">
      <c r="A45" s="422" t="s">
        <v>43</v>
      </c>
      <c r="B45" s="454">
        <f>+B46+B47+B48+B49+B50</f>
        <v>2610</v>
      </c>
      <c r="C45" s="454">
        <f t="shared" ref="C45:N45" si="31">+C46+C47+C48+C49+C50</f>
        <v>2684</v>
      </c>
      <c r="D45" s="454">
        <f t="shared" si="31"/>
        <v>2782</v>
      </c>
      <c r="E45" s="454">
        <f t="shared" si="31"/>
        <v>2833</v>
      </c>
      <c r="F45" s="454">
        <f t="shared" si="31"/>
        <v>2864</v>
      </c>
      <c r="G45" s="454">
        <f t="shared" si="31"/>
        <v>2869</v>
      </c>
      <c r="H45" s="454">
        <f t="shared" si="31"/>
        <v>2890</v>
      </c>
      <c r="I45" s="454">
        <f t="shared" si="31"/>
        <v>2683</v>
      </c>
      <c r="J45" s="454">
        <f t="shared" si="31"/>
        <v>2815</v>
      </c>
      <c r="K45" s="454">
        <f t="shared" si="31"/>
        <v>2843</v>
      </c>
      <c r="L45" s="454">
        <f t="shared" si="31"/>
        <v>2853</v>
      </c>
      <c r="M45" s="454">
        <f t="shared" si="31"/>
        <v>2871</v>
      </c>
      <c r="N45" s="454">
        <f t="shared" si="31"/>
        <v>2799.75</v>
      </c>
      <c r="O45" s="440"/>
      <c r="P45" s="440"/>
      <c r="Q45" s="440"/>
      <c r="R45" s="440"/>
      <c r="S45" s="440"/>
      <c r="T45" s="440"/>
      <c r="U45" s="440"/>
      <c r="V45" s="440"/>
      <c r="W45" s="440"/>
      <c r="X45" s="440"/>
    </row>
    <row r="46" spans="1:24" ht="21.75" customHeight="1" x14ac:dyDescent="0.2">
      <c r="A46" s="450" t="s">
        <v>138</v>
      </c>
      <c r="B46" s="453">
        <v>690</v>
      </c>
      <c r="C46" s="453">
        <v>693</v>
      </c>
      <c r="D46" s="453">
        <v>693</v>
      </c>
      <c r="E46" s="453">
        <v>695</v>
      </c>
      <c r="F46" s="453">
        <v>697</v>
      </c>
      <c r="G46" s="453">
        <v>692</v>
      </c>
      <c r="H46" s="453">
        <v>693</v>
      </c>
      <c r="I46" s="453">
        <v>689</v>
      </c>
      <c r="J46" s="453">
        <v>689</v>
      </c>
      <c r="K46" s="453">
        <v>685</v>
      </c>
      <c r="L46" s="453">
        <v>684</v>
      </c>
      <c r="M46" s="453">
        <v>685</v>
      </c>
      <c r="N46" s="453">
        <f>AVERAGE(B46:M46)</f>
        <v>690.41666666666663</v>
      </c>
      <c r="O46" s="440"/>
      <c r="P46" s="440"/>
      <c r="Q46" s="440"/>
      <c r="R46" s="440"/>
      <c r="S46" s="440"/>
      <c r="T46" s="440"/>
      <c r="U46" s="440"/>
      <c r="V46" s="440"/>
      <c r="W46" s="440"/>
      <c r="X46" s="440"/>
    </row>
    <row r="47" spans="1:24" ht="21.75" customHeight="1" x14ac:dyDescent="0.2">
      <c r="A47" s="450" t="s">
        <v>139</v>
      </c>
      <c r="B47" s="453">
        <v>241</v>
      </c>
      <c r="C47" s="453">
        <v>241</v>
      </c>
      <c r="D47" s="453">
        <v>242</v>
      </c>
      <c r="E47" s="453">
        <v>242</v>
      </c>
      <c r="F47" s="453">
        <v>243</v>
      </c>
      <c r="G47" s="453">
        <v>243</v>
      </c>
      <c r="H47" s="453">
        <v>243</v>
      </c>
      <c r="I47" s="453">
        <v>241</v>
      </c>
      <c r="J47" s="453">
        <v>242</v>
      </c>
      <c r="K47" s="453">
        <v>242</v>
      </c>
      <c r="L47" s="453">
        <v>241</v>
      </c>
      <c r="M47" s="453">
        <v>242</v>
      </c>
      <c r="N47" s="453">
        <f>AVERAGE(B47:M47)</f>
        <v>241.91666666666666</v>
      </c>
      <c r="O47" s="440"/>
      <c r="P47" s="440"/>
      <c r="Q47" s="440"/>
      <c r="R47" s="440"/>
      <c r="S47" s="440"/>
      <c r="T47" s="440"/>
      <c r="U47" s="440"/>
      <c r="V47" s="440"/>
      <c r="W47" s="440"/>
      <c r="X47" s="440"/>
    </row>
    <row r="48" spans="1:24" ht="20.25" customHeight="1" x14ac:dyDescent="0.2">
      <c r="A48" s="450" t="s">
        <v>137</v>
      </c>
      <c r="B48" s="453">
        <v>55</v>
      </c>
      <c r="C48" s="453">
        <v>55</v>
      </c>
      <c r="D48" s="453">
        <v>55</v>
      </c>
      <c r="E48" s="453">
        <v>55</v>
      </c>
      <c r="F48" s="453">
        <v>55</v>
      </c>
      <c r="G48" s="453">
        <v>55</v>
      </c>
      <c r="H48" s="453">
        <v>55</v>
      </c>
      <c r="I48" s="453">
        <v>56</v>
      </c>
      <c r="J48" s="453">
        <v>57</v>
      </c>
      <c r="K48" s="453">
        <v>57</v>
      </c>
      <c r="L48" s="453">
        <v>57</v>
      </c>
      <c r="M48" s="453">
        <v>57</v>
      </c>
      <c r="N48" s="453">
        <f>AVERAGE(B48:M48)</f>
        <v>55.75</v>
      </c>
      <c r="O48" s="440"/>
      <c r="P48" s="440"/>
      <c r="Q48" s="440"/>
      <c r="R48" s="440"/>
      <c r="S48" s="440"/>
      <c r="T48" s="440"/>
      <c r="U48" s="440"/>
      <c r="V48" s="440"/>
      <c r="W48" s="440"/>
      <c r="X48" s="440"/>
    </row>
    <row r="49" spans="1:24" ht="18" customHeight="1" x14ac:dyDescent="0.2">
      <c r="A49" s="450" t="s">
        <v>105</v>
      </c>
      <c r="B49" s="453">
        <v>1151</v>
      </c>
      <c r="C49" s="453">
        <v>1165</v>
      </c>
      <c r="D49" s="453">
        <v>1181</v>
      </c>
      <c r="E49" s="453">
        <v>1185</v>
      </c>
      <c r="F49" s="453">
        <v>1188</v>
      </c>
      <c r="G49" s="453">
        <v>1190</v>
      </c>
      <c r="H49" s="453">
        <v>1198</v>
      </c>
      <c r="I49" s="453">
        <v>1178</v>
      </c>
      <c r="J49" s="453">
        <v>1196</v>
      </c>
      <c r="K49" s="453">
        <v>1201</v>
      </c>
      <c r="L49" s="453">
        <v>1204</v>
      </c>
      <c r="M49" s="453">
        <v>1209</v>
      </c>
      <c r="N49" s="453">
        <f>AVERAGE(B49:M49)</f>
        <v>1187.1666666666667</v>
      </c>
      <c r="O49" s="440"/>
      <c r="P49" s="440"/>
      <c r="Q49" s="440"/>
      <c r="R49" s="440"/>
      <c r="S49" s="440"/>
      <c r="T49" s="440"/>
      <c r="U49" s="440"/>
      <c r="V49" s="440"/>
      <c r="W49" s="440"/>
      <c r="X49" s="440"/>
    </row>
    <row r="50" spans="1:24" ht="22.5" customHeight="1" x14ac:dyDescent="0.2">
      <c r="A50" s="450" t="s">
        <v>106</v>
      </c>
      <c r="B50" s="453">
        <v>473</v>
      </c>
      <c r="C50" s="453">
        <v>530</v>
      </c>
      <c r="D50" s="453">
        <v>611</v>
      </c>
      <c r="E50" s="453">
        <v>656</v>
      </c>
      <c r="F50" s="453">
        <v>681</v>
      </c>
      <c r="G50" s="453">
        <v>689</v>
      </c>
      <c r="H50" s="453">
        <v>701</v>
      </c>
      <c r="I50" s="453">
        <v>519</v>
      </c>
      <c r="J50" s="453">
        <v>631</v>
      </c>
      <c r="K50" s="453">
        <v>658</v>
      </c>
      <c r="L50" s="453">
        <v>667</v>
      </c>
      <c r="M50" s="453">
        <v>678</v>
      </c>
      <c r="N50" s="453">
        <f>AVERAGE(B50:M50)</f>
        <v>624.5</v>
      </c>
      <c r="O50" s="440"/>
      <c r="P50" s="440"/>
      <c r="Q50" s="440"/>
      <c r="R50" s="440"/>
      <c r="S50" s="440"/>
      <c r="T50" s="440"/>
      <c r="U50" s="440"/>
      <c r="V50" s="440"/>
      <c r="W50" s="440"/>
      <c r="X50" s="440"/>
    </row>
    <row r="51" spans="1:24" ht="19.5" customHeight="1" x14ac:dyDescent="0.2">
      <c r="A51" s="416" t="s">
        <v>198</v>
      </c>
      <c r="B51" s="454">
        <f>+B52+B53+B54+B55+B56+B57</f>
        <v>12222</v>
      </c>
      <c r="C51" s="454">
        <f t="shared" ref="C51:N51" si="32">+C52+C53+C54+C55+C56+C57</f>
        <v>12218</v>
      </c>
      <c r="D51" s="454">
        <f t="shared" si="32"/>
        <v>12219</v>
      </c>
      <c r="E51" s="454">
        <f t="shared" si="32"/>
        <v>12209</v>
      </c>
      <c r="F51" s="454">
        <f t="shared" si="32"/>
        <v>12289</v>
      </c>
      <c r="G51" s="454">
        <f t="shared" si="32"/>
        <v>12490</v>
      </c>
      <c r="H51" s="454">
        <f t="shared" si="32"/>
        <v>12532</v>
      </c>
      <c r="I51" s="454">
        <f t="shared" si="32"/>
        <v>12571</v>
      </c>
      <c r="J51" s="454">
        <f t="shared" si="32"/>
        <v>12295</v>
      </c>
      <c r="K51" s="454">
        <f t="shared" si="32"/>
        <v>12325</v>
      </c>
      <c r="L51" s="454">
        <f t="shared" si="32"/>
        <v>12385</v>
      </c>
      <c r="M51" s="454">
        <f t="shared" si="32"/>
        <v>12433</v>
      </c>
      <c r="N51" s="454">
        <f t="shared" si="32"/>
        <v>12348.999999999998</v>
      </c>
      <c r="O51" s="440"/>
      <c r="P51" s="440"/>
      <c r="Q51" s="440"/>
      <c r="R51" s="440"/>
      <c r="S51" s="440"/>
      <c r="T51" s="440"/>
      <c r="U51" s="440"/>
      <c r="V51" s="440"/>
      <c r="W51" s="440"/>
      <c r="X51" s="440"/>
    </row>
    <row r="52" spans="1:24" ht="21" customHeight="1" x14ac:dyDescent="0.2">
      <c r="A52" s="450" t="s">
        <v>199</v>
      </c>
      <c r="B52" s="453"/>
      <c r="C52" s="453"/>
      <c r="D52" s="453"/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440"/>
      <c r="P52" s="440"/>
      <c r="Q52" s="440"/>
      <c r="R52" s="440"/>
      <c r="S52" s="440"/>
      <c r="T52" s="440"/>
      <c r="U52" s="440"/>
      <c r="V52" s="440"/>
      <c r="W52" s="440"/>
      <c r="X52" s="440"/>
    </row>
    <row r="53" spans="1:24" ht="21" customHeight="1" x14ac:dyDescent="0.2">
      <c r="A53" s="450" t="s">
        <v>200</v>
      </c>
      <c r="B53" s="453">
        <v>5142</v>
      </c>
      <c r="C53" s="453">
        <v>5124</v>
      </c>
      <c r="D53" s="453">
        <v>5107</v>
      </c>
      <c r="E53" s="453">
        <v>5076</v>
      </c>
      <c r="F53" s="453">
        <v>5066</v>
      </c>
      <c r="G53" s="453">
        <v>5052</v>
      </c>
      <c r="H53" s="453">
        <v>5043</v>
      </c>
      <c r="I53" s="453">
        <v>5033</v>
      </c>
      <c r="J53" s="453">
        <v>5012</v>
      </c>
      <c r="K53" s="453">
        <v>5006</v>
      </c>
      <c r="L53" s="453">
        <v>4977</v>
      </c>
      <c r="M53" s="453">
        <v>4975</v>
      </c>
      <c r="N53" s="453">
        <f>AVERAGE(B53:M53)</f>
        <v>5051.083333333333</v>
      </c>
      <c r="O53" s="440"/>
      <c r="P53" s="440"/>
      <c r="Q53" s="440"/>
      <c r="R53" s="440"/>
      <c r="S53" s="440"/>
      <c r="T53" s="440"/>
      <c r="U53" s="440"/>
      <c r="V53" s="440"/>
      <c r="W53" s="440"/>
      <c r="X53" s="440"/>
    </row>
    <row r="54" spans="1:24" ht="20.25" customHeight="1" x14ac:dyDescent="0.2">
      <c r="A54" s="450" t="s">
        <v>137</v>
      </c>
      <c r="B54" s="453"/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40"/>
      <c r="P54" s="440"/>
      <c r="Q54" s="440"/>
      <c r="R54" s="440"/>
      <c r="S54" s="440"/>
      <c r="T54" s="440"/>
      <c r="U54" s="440"/>
      <c r="V54" s="440"/>
      <c r="W54" s="440"/>
      <c r="X54" s="440"/>
    </row>
    <row r="55" spans="1:24" ht="21" customHeight="1" x14ac:dyDescent="0.2">
      <c r="A55" s="450" t="s">
        <v>105</v>
      </c>
      <c r="B55" s="453">
        <v>5444</v>
      </c>
      <c r="C55" s="453">
        <v>5444</v>
      </c>
      <c r="D55" s="453">
        <v>5442</v>
      </c>
      <c r="E55" s="453">
        <v>5435</v>
      </c>
      <c r="F55" s="453">
        <v>5440</v>
      </c>
      <c r="G55" s="453">
        <v>5471</v>
      </c>
      <c r="H55" s="453">
        <v>5470</v>
      </c>
      <c r="I55" s="453">
        <v>5472</v>
      </c>
      <c r="J55" s="453">
        <v>5453</v>
      </c>
      <c r="K55" s="453">
        <v>5451</v>
      </c>
      <c r="L55" s="453">
        <v>5453</v>
      </c>
      <c r="M55" s="453">
        <v>5437</v>
      </c>
      <c r="N55" s="453">
        <f>AVERAGE(B55:M55)</f>
        <v>5451</v>
      </c>
      <c r="O55" s="440"/>
      <c r="P55" s="440"/>
      <c r="Q55" s="440"/>
      <c r="R55" s="440"/>
      <c r="S55" s="440"/>
      <c r="T55" s="440"/>
      <c r="U55" s="440"/>
      <c r="V55" s="440"/>
      <c r="W55" s="440"/>
      <c r="X55" s="440"/>
    </row>
    <row r="56" spans="1:24" ht="18.75" customHeight="1" x14ac:dyDescent="0.2">
      <c r="A56" s="450" t="s">
        <v>106</v>
      </c>
      <c r="B56" s="453">
        <v>1379</v>
      </c>
      <c r="C56" s="453">
        <v>1395</v>
      </c>
      <c r="D56" s="453">
        <v>1415</v>
      </c>
      <c r="E56" s="453">
        <v>1443</v>
      </c>
      <c r="F56" s="453">
        <v>1528</v>
      </c>
      <c r="G56" s="453">
        <v>1713</v>
      </c>
      <c r="H56" s="453">
        <v>1765</v>
      </c>
      <c r="I56" s="453">
        <v>1813</v>
      </c>
      <c r="J56" s="453">
        <v>1577</v>
      </c>
      <c r="K56" s="453">
        <v>1615</v>
      </c>
      <c r="L56" s="453">
        <v>1704</v>
      </c>
      <c r="M56" s="453">
        <v>1771</v>
      </c>
      <c r="N56" s="453">
        <f>AVERAGE(B56:M56)</f>
        <v>1593.1666666666667</v>
      </c>
      <c r="O56" s="440"/>
      <c r="P56" s="440"/>
      <c r="Q56" s="440"/>
      <c r="R56" s="440"/>
      <c r="S56" s="440"/>
      <c r="T56" s="440"/>
      <c r="U56" s="440"/>
      <c r="V56" s="440"/>
      <c r="W56" s="440"/>
      <c r="X56" s="440"/>
    </row>
    <row r="57" spans="1:24" ht="25.5" customHeight="1" x14ac:dyDescent="0.2">
      <c r="A57" s="451" t="s">
        <v>135</v>
      </c>
      <c r="B57" s="453">
        <v>257</v>
      </c>
      <c r="C57" s="453">
        <v>255</v>
      </c>
      <c r="D57" s="453">
        <v>255</v>
      </c>
      <c r="E57" s="453">
        <v>255</v>
      </c>
      <c r="F57" s="453">
        <v>255</v>
      </c>
      <c r="G57" s="453">
        <v>254</v>
      </c>
      <c r="H57" s="453">
        <v>254</v>
      </c>
      <c r="I57" s="453">
        <v>253</v>
      </c>
      <c r="J57" s="453">
        <v>253</v>
      </c>
      <c r="K57" s="453">
        <v>253</v>
      </c>
      <c r="L57" s="453">
        <v>251</v>
      </c>
      <c r="M57" s="453">
        <v>250</v>
      </c>
      <c r="N57" s="453">
        <f>AVERAGE(B57:M57)</f>
        <v>253.75</v>
      </c>
      <c r="O57" s="440"/>
      <c r="P57" s="440"/>
      <c r="Q57" s="440"/>
      <c r="R57" s="440"/>
      <c r="S57" s="440"/>
      <c r="T57" s="440"/>
      <c r="U57" s="440"/>
      <c r="V57" s="440"/>
      <c r="W57" s="440"/>
      <c r="X57" s="440"/>
    </row>
    <row r="58" spans="1:24" x14ac:dyDescent="0.2">
      <c r="A58" s="438" t="s">
        <v>201</v>
      </c>
      <c r="B58" s="440"/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440"/>
      <c r="P58" s="440"/>
      <c r="Q58" s="440"/>
      <c r="R58" s="440"/>
      <c r="S58" s="440"/>
      <c r="T58" s="440"/>
      <c r="U58" s="440"/>
      <c r="V58" s="440"/>
      <c r="W58" s="440"/>
      <c r="X58" s="440"/>
    </row>
    <row r="59" spans="1:24" x14ac:dyDescent="0.2">
      <c r="B59" s="440"/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440"/>
      <c r="Q59" s="440"/>
      <c r="R59" s="440"/>
      <c r="S59" s="440"/>
      <c r="T59" s="440"/>
      <c r="U59" s="440"/>
      <c r="V59" s="440"/>
      <c r="W59" s="440"/>
      <c r="X59" s="440"/>
    </row>
    <row r="60" spans="1:24" x14ac:dyDescent="0.2">
      <c r="B60" s="440"/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0"/>
      <c r="N60" s="440"/>
      <c r="O60" s="440"/>
      <c r="P60" s="440"/>
      <c r="Q60" s="440"/>
      <c r="R60" s="440"/>
      <c r="S60" s="440"/>
      <c r="T60" s="440"/>
      <c r="U60" s="440"/>
      <c r="V60" s="440"/>
      <c r="W60" s="440"/>
      <c r="X60" s="440"/>
    </row>
    <row r="61" spans="1:24" x14ac:dyDescent="0.2">
      <c r="B61" s="440"/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440"/>
      <c r="Q61" s="440"/>
      <c r="R61" s="440"/>
      <c r="S61" s="440"/>
      <c r="T61" s="440"/>
      <c r="U61" s="440"/>
      <c r="V61" s="440"/>
      <c r="W61" s="440"/>
      <c r="X61" s="440"/>
    </row>
    <row r="62" spans="1:24" x14ac:dyDescent="0.2">
      <c r="B62" s="440"/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40"/>
      <c r="U62" s="440"/>
      <c r="V62" s="440"/>
      <c r="W62" s="440"/>
      <c r="X62" s="440"/>
    </row>
    <row r="63" spans="1:24" x14ac:dyDescent="0.2">
      <c r="B63" s="440"/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  <c r="O63" s="440"/>
      <c r="P63" s="440"/>
      <c r="Q63" s="440"/>
      <c r="R63" s="440"/>
      <c r="S63" s="440"/>
      <c r="T63" s="440"/>
      <c r="U63" s="440"/>
      <c r="V63" s="440"/>
      <c r="W63" s="440"/>
      <c r="X63" s="440"/>
    </row>
    <row r="64" spans="1:24" x14ac:dyDescent="0.2"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  <c r="O64" s="440"/>
      <c r="P64" s="440"/>
      <c r="Q64" s="440"/>
      <c r="R64" s="440"/>
      <c r="S64" s="440"/>
      <c r="T64" s="440"/>
      <c r="U64" s="440"/>
      <c r="V64" s="440"/>
      <c r="W64" s="440"/>
      <c r="X64" s="440"/>
    </row>
    <row r="65" spans="2:24" x14ac:dyDescent="0.2">
      <c r="B65" s="440"/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  <c r="Q65" s="440"/>
      <c r="R65" s="440"/>
      <c r="S65" s="440"/>
      <c r="T65" s="440"/>
      <c r="U65" s="440"/>
      <c r="V65" s="440"/>
      <c r="W65" s="440"/>
      <c r="X65" s="440"/>
    </row>
    <row r="66" spans="2:24" x14ac:dyDescent="0.2">
      <c r="B66" s="440"/>
      <c r="C66" s="440"/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40"/>
      <c r="P66" s="440"/>
      <c r="Q66" s="440"/>
      <c r="R66" s="440"/>
      <c r="S66" s="440"/>
      <c r="T66" s="440"/>
      <c r="U66" s="440"/>
      <c r="V66" s="440"/>
      <c r="W66" s="440"/>
      <c r="X66" s="440"/>
    </row>
    <row r="67" spans="2:24" x14ac:dyDescent="0.2">
      <c r="B67" s="440"/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440"/>
      <c r="P67" s="440"/>
      <c r="Q67" s="440"/>
      <c r="R67" s="440"/>
      <c r="S67" s="440"/>
      <c r="T67" s="440"/>
      <c r="U67" s="440"/>
      <c r="V67" s="440"/>
      <c r="W67" s="440"/>
      <c r="X67" s="440"/>
    </row>
  </sheetData>
  <mergeCells count="4">
    <mergeCell ref="A1:N1"/>
    <mergeCell ref="A2:N2"/>
    <mergeCell ref="A22:N22"/>
    <mergeCell ref="A23:N23"/>
  </mergeCells>
  <phoneticPr fontId="11" type="noConversion"/>
  <hyperlinks>
    <hyperlink ref="A21" location="INDICE!C3" display="Volver al Indice"/>
    <hyperlink ref="A3" location="INDICE!C3" display="Volver al Indice"/>
  </hyperlinks>
  <printOptions horizontalCentered="1"/>
  <pageMargins left="0.15748031496062992" right="0.15748031496062992" top="0.39370078740157483" bottom="0.98425196850393704" header="0" footer="0"/>
  <pageSetup scale="73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G63"/>
  <sheetViews>
    <sheetView topLeftCell="A11" zoomScaleNormal="100" workbookViewId="0">
      <selection activeCell="B25" sqref="B25"/>
    </sheetView>
  </sheetViews>
  <sheetFormatPr baseColWidth="10" defaultColWidth="5" defaultRowHeight="12.75" x14ac:dyDescent="0.2"/>
  <cols>
    <col min="1" max="1" width="5" style="177" customWidth="1"/>
    <col min="2" max="2" width="27.140625" style="177" customWidth="1"/>
    <col min="3" max="14" width="11.7109375" style="177" customWidth="1"/>
    <col min="15" max="15" width="14.42578125" style="177" customWidth="1"/>
    <col min="16" max="16384" width="5" style="177"/>
  </cols>
  <sheetData>
    <row r="1" spans="2:15" x14ac:dyDescent="0.2">
      <c r="B1" s="178" t="s">
        <v>9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2:15" ht="15.75" x14ac:dyDescent="0.25">
      <c r="B2" s="666" t="s">
        <v>19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</row>
    <row r="3" spans="2:15" ht="15.75" x14ac:dyDescent="0.25">
      <c r="B3" s="666" t="s">
        <v>143</v>
      </c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</row>
    <row r="4" spans="2:15" ht="15.75" x14ac:dyDescent="0.25">
      <c r="B4" s="666" t="s">
        <v>268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</row>
    <row r="5" spans="2:15" ht="16.5" thickBot="1" x14ac:dyDescent="0.3">
      <c r="B5" s="671" t="s">
        <v>49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</row>
    <row r="6" spans="2:15" ht="18" customHeight="1" thickTop="1" x14ac:dyDescent="0.2">
      <c r="B6" s="424"/>
      <c r="C6" s="425" t="s">
        <v>0</v>
      </c>
      <c r="D6" s="425" t="s">
        <v>1</v>
      </c>
      <c r="E6" s="425" t="s">
        <v>2</v>
      </c>
      <c r="F6" s="425" t="s">
        <v>3</v>
      </c>
      <c r="G6" s="425" t="s">
        <v>4</v>
      </c>
      <c r="H6" s="425" t="s">
        <v>10</v>
      </c>
      <c r="I6" s="425" t="s">
        <v>5</v>
      </c>
      <c r="J6" s="425" t="s">
        <v>6</v>
      </c>
      <c r="K6" s="425" t="s">
        <v>7</v>
      </c>
      <c r="L6" s="425" t="s">
        <v>8</v>
      </c>
      <c r="M6" s="425" t="s">
        <v>11</v>
      </c>
      <c r="N6" s="425" t="s">
        <v>12</v>
      </c>
      <c r="O6" s="425" t="s">
        <v>40</v>
      </c>
    </row>
    <row r="7" spans="2:15" ht="21" customHeight="1" x14ac:dyDescent="0.2">
      <c r="B7" s="416" t="s">
        <v>41</v>
      </c>
      <c r="C7" s="413">
        <f t="shared" ref="C7:O7" si="0">+C8+C9</f>
        <v>1323039</v>
      </c>
      <c r="D7" s="413">
        <f t="shared" si="0"/>
        <v>1329050</v>
      </c>
      <c r="E7" s="413">
        <f t="shared" si="0"/>
        <v>1389718</v>
      </c>
      <c r="F7" s="413">
        <f t="shared" si="0"/>
        <v>1437340</v>
      </c>
      <c r="G7" s="413">
        <f t="shared" si="0"/>
        <v>1463204</v>
      </c>
      <c r="H7" s="413">
        <f t="shared" si="0"/>
        <v>1388337</v>
      </c>
      <c r="I7" s="413">
        <f t="shared" si="0"/>
        <v>1434205</v>
      </c>
      <c r="J7" s="413">
        <f t="shared" si="0"/>
        <v>1408838</v>
      </c>
      <c r="K7" s="413">
        <f t="shared" si="0"/>
        <v>1388792</v>
      </c>
      <c r="L7" s="413">
        <f t="shared" si="0"/>
        <v>1385949</v>
      </c>
      <c r="M7" s="413">
        <f t="shared" si="0"/>
        <v>1439316</v>
      </c>
      <c r="N7" s="413">
        <f t="shared" si="0"/>
        <v>1454769</v>
      </c>
      <c r="O7" s="413">
        <f t="shared" si="0"/>
        <v>16842557</v>
      </c>
    </row>
    <row r="8" spans="2:15" x14ac:dyDescent="0.2">
      <c r="B8" s="419" t="s">
        <v>54</v>
      </c>
      <c r="C8" s="414">
        <v>1160316</v>
      </c>
      <c r="D8" s="414">
        <v>1168937</v>
      </c>
      <c r="E8" s="414">
        <v>1218417</v>
      </c>
      <c r="F8" s="414">
        <v>1262739</v>
      </c>
      <c r="G8" s="414">
        <v>1274495</v>
      </c>
      <c r="H8" s="414">
        <v>1239654</v>
      </c>
      <c r="I8" s="414">
        <v>1255876</v>
      </c>
      <c r="J8" s="414">
        <v>1246624</v>
      </c>
      <c r="K8" s="414">
        <v>1188632</v>
      </c>
      <c r="L8" s="414">
        <v>1224856</v>
      </c>
      <c r="M8" s="414">
        <v>1255992</v>
      </c>
      <c r="N8" s="414">
        <v>1301541</v>
      </c>
      <c r="O8" s="414">
        <f>SUM(C8:N8)</f>
        <v>14798079</v>
      </c>
    </row>
    <row r="9" spans="2:15" x14ac:dyDescent="0.2">
      <c r="B9" s="442" t="s">
        <v>56</v>
      </c>
      <c r="C9" s="445">
        <v>162723</v>
      </c>
      <c r="D9" s="445">
        <v>160113</v>
      </c>
      <c r="E9" s="445">
        <v>171301</v>
      </c>
      <c r="F9" s="445">
        <v>174601</v>
      </c>
      <c r="G9" s="445">
        <v>188709</v>
      </c>
      <c r="H9" s="445">
        <v>148683</v>
      </c>
      <c r="I9" s="445">
        <v>178329</v>
      </c>
      <c r="J9" s="445">
        <v>162214</v>
      </c>
      <c r="K9" s="445">
        <v>200160</v>
      </c>
      <c r="L9" s="445">
        <v>161093</v>
      </c>
      <c r="M9" s="445">
        <v>183324</v>
      </c>
      <c r="N9" s="445">
        <v>153228</v>
      </c>
      <c r="O9" s="445">
        <f>SUM(C9:N9)</f>
        <v>2044478</v>
      </c>
    </row>
    <row r="10" spans="2:15" x14ac:dyDescent="0.2">
      <c r="B10" s="416" t="s">
        <v>42</v>
      </c>
      <c r="C10" s="413">
        <f t="shared" ref="C10:O10" si="1">+C11+C12</f>
        <v>1195805</v>
      </c>
      <c r="D10" s="413">
        <f t="shared" si="1"/>
        <v>1230952</v>
      </c>
      <c r="E10" s="413">
        <f t="shared" si="1"/>
        <v>1230665</v>
      </c>
      <c r="F10" s="413">
        <f t="shared" si="1"/>
        <v>1282944</v>
      </c>
      <c r="G10" s="413">
        <f t="shared" si="1"/>
        <v>1263176</v>
      </c>
      <c r="H10" s="413">
        <f t="shared" si="1"/>
        <v>1255355</v>
      </c>
      <c r="I10" s="413">
        <f t="shared" si="1"/>
        <v>1255733</v>
      </c>
      <c r="J10" s="413">
        <f t="shared" si="1"/>
        <v>1265157</v>
      </c>
      <c r="K10" s="413">
        <f t="shared" si="1"/>
        <v>1252225</v>
      </c>
      <c r="L10" s="413">
        <f t="shared" si="1"/>
        <v>1283277</v>
      </c>
      <c r="M10" s="413">
        <f t="shared" si="1"/>
        <v>1282604</v>
      </c>
      <c r="N10" s="413">
        <f t="shared" si="1"/>
        <v>1314410</v>
      </c>
      <c r="O10" s="413">
        <f t="shared" si="1"/>
        <v>15112303</v>
      </c>
    </row>
    <row r="11" spans="2:15" ht="12" customHeight="1" x14ac:dyDescent="0.2">
      <c r="B11" s="419" t="s">
        <v>54</v>
      </c>
      <c r="C11" s="414">
        <v>1078933</v>
      </c>
      <c r="D11" s="414">
        <v>1114837</v>
      </c>
      <c r="E11" s="414">
        <v>1114706</v>
      </c>
      <c r="F11" s="414">
        <v>1168159</v>
      </c>
      <c r="G11" s="414">
        <v>1148836</v>
      </c>
      <c r="H11" s="414">
        <v>1141381</v>
      </c>
      <c r="I11" s="414">
        <v>1141398</v>
      </c>
      <c r="J11" s="414">
        <v>1151527</v>
      </c>
      <c r="K11" s="414">
        <v>1137590</v>
      </c>
      <c r="L11" s="414">
        <v>1168886</v>
      </c>
      <c r="M11" s="414">
        <v>1167844</v>
      </c>
      <c r="N11" s="414">
        <v>1195861</v>
      </c>
      <c r="O11" s="414">
        <f>SUM(C11:N11)</f>
        <v>13729958</v>
      </c>
    </row>
    <row r="12" spans="2:15" x14ac:dyDescent="0.2">
      <c r="B12" s="442" t="s">
        <v>56</v>
      </c>
      <c r="C12" s="445">
        <v>116872</v>
      </c>
      <c r="D12" s="445">
        <v>116115</v>
      </c>
      <c r="E12" s="445">
        <v>115959</v>
      </c>
      <c r="F12" s="445">
        <v>114785</v>
      </c>
      <c r="G12" s="445">
        <v>114340</v>
      </c>
      <c r="H12" s="445">
        <v>113974</v>
      </c>
      <c r="I12" s="445">
        <v>114335</v>
      </c>
      <c r="J12" s="445">
        <v>113630</v>
      </c>
      <c r="K12" s="445">
        <v>114635</v>
      </c>
      <c r="L12" s="445">
        <v>114391</v>
      </c>
      <c r="M12" s="445">
        <v>114760</v>
      </c>
      <c r="N12" s="445">
        <v>118549</v>
      </c>
      <c r="O12" s="445">
        <f>SUM(C12:N12)</f>
        <v>1382345</v>
      </c>
    </row>
    <row r="13" spans="2:15" x14ac:dyDescent="0.2">
      <c r="B13" s="416" t="s">
        <v>43</v>
      </c>
      <c r="C13" s="413">
        <f t="shared" ref="C13:O13" si="2">+C14+C15</f>
        <v>359200</v>
      </c>
      <c r="D13" s="413">
        <f t="shared" si="2"/>
        <v>366348</v>
      </c>
      <c r="E13" s="413">
        <f t="shared" si="2"/>
        <v>380222</v>
      </c>
      <c r="F13" s="413">
        <f t="shared" si="2"/>
        <v>378900</v>
      </c>
      <c r="G13" s="413">
        <f t="shared" si="2"/>
        <v>382585</v>
      </c>
      <c r="H13" s="413">
        <f t="shared" si="2"/>
        <v>375240</v>
      </c>
      <c r="I13" s="413">
        <f t="shared" si="2"/>
        <v>356483</v>
      </c>
      <c r="J13" s="413">
        <f t="shared" si="2"/>
        <v>361578</v>
      </c>
      <c r="K13" s="413">
        <f t="shared" si="2"/>
        <v>380522</v>
      </c>
      <c r="L13" s="413">
        <f t="shared" si="2"/>
        <v>376935</v>
      </c>
      <c r="M13" s="413">
        <f t="shared" si="2"/>
        <v>374304</v>
      </c>
      <c r="N13" s="413">
        <f t="shared" si="2"/>
        <v>387169</v>
      </c>
      <c r="O13" s="413">
        <f t="shared" si="2"/>
        <v>4479486</v>
      </c>
    </row>
    <row r="14" spans="2:15" x14ac:dyDescent="0.2">
      <c r="B14" s="419" t="s">
        <v>54</v>
      </c>
      <c r="C14" s="414">
        <v>334821</v>
      </c>
      <c r="D14" s="414">
        <v>341899</v>
      </c>
      <c r="E14" s="414">
        <v>355513</v>
      </c>
      <c r="F14" s="414">
        <v>354191</v>
      </c>
      <c r="G14" s="414">
        <v>357720</v>
      </c>
      <c r="H14" s="414">
        <v>350548</v>
      </c>
      <c r="I14" s="414">
        <v>331395</v>
      </c>
      <c r="J14" s="414">
        <v>336328</v>
      </c>
      <c r="K14" s="414">
        <v>355400</v>
      </c>
      <c r="L14" s="414">
        <v>352202</v>
      </c>
      <c r="M14" s="414">
        <v>349685</v>
      </c>
      <c r="N14" s="414">
        <v>361842</v>
      </c>
      <c r="O14" s="414">
        <f>SUM(C14:N14)</f>
        <v>4181544</v>
      </c>
    </row>
    <row r="15" spans="2:15" x14ac:dyDescent="0.2">
      <c r="B15" s="442" t="s">
        <v>56</v>
      </c>
      <c r="C15" s="445">
        <v>24379</v>
      </c>
      <c r="D15" s="445">
        <v>24449</v>
      </c>
      <c r="E15" s="445">
        <v>24709</v>
      </c>
      <c r="F15" s="445">
        <v>24709</v>
      </c>
      <c r="G15" s="445">
        <v>24865</v>
      </c>
      <c r="H15" s="445">
        <v>24692</v>
      </c>
      <c r="I15" s="445">
        <v>25088</v>
      </c>
      <c r="J15" s="445">
        <v>25250</v>
      </c>
      <c r="K15" s="445">
        <v>25122</v>
      </c>
      <c r="L15" s="445">
        <v>24733</v>
      </c>
      <c r="M15" s="445">
        <v>24619</v>
      </c>
      <c r="N15" s="445">
        <v>25327</v>
      </c>
      <c r="O15" s="445">
        <f>SUM(C15:N15)</f>
        <v>297942</v>
      </c>
    </row>
    <row r="16" spans="2:15" x14ac:dyDescent="0.2">
      <c r="B16" s="416" t="s">
        <v>44</v>
      </c>
      <c r="C16" s="413">
        <f t="shared" ref="C16:O16" si="3">+C17+C18</f>
        <v>2878044</v>
      </c>
      <c r="D16" s="413">
        <f t="shared" si="3"/>
        <v>2926350</v>
      </c>
      <c r="E16" s="413">
        <f t="shared" si="3"/>
        <v>3000605</v>
      </c>
      <c r="F16" s="413">
        <f t="shared" si="3"/>
        <v>3099184</v>
      </c>
      <c r="G16" s="413">
        <f t="shared" si="3"/>
        <v>3108965</v>
      </c>
      <c r="H16" s="413">
        <f t="shared" si="3"/>
        <v>3018932</v>
      </c>
      <c r="I16" s="413">
        <f t="shared" si="3"/>
        <v>3046421</v>
      </c>
      <c r="J16" s="413">
        <f t="shared" ref="J16" si="4">+J17+J18</f>
        <v>3035573</v>
      </c>
      <c r="K16" s="413">
        <f t="shared" si="3"/>
        <v>3021539</v>
      </c>
      <c r="L16" s="413">
        <f t="shared" si="3"/>
        <v>3046161</v>
      </c>
      <c r="M16" s="413">
        <f t="shared" si="3"/>
        <v>3096224</v>
      </c>
      <c r="N16" s="413">
        <f t="shared" si="3"/>
        <v>3156348</v>
      </c>
      <c r="O16" s="413">
        <f t="shared" si="3"/>
        <v>36434346</v>
      </c>
    </row>
    <row r="17" spans="2:33" x14ac:dyDescent="0.2">
      <c r="B17" s="416" t="s">
        <v>54</v>
      </c>
      <c r="C17" s="413">
        <f t="shared" ref="C17:O17" si="5">+C8+C11+C14</f>
        <v>2574070</v>
      </c>
      <c r="D17" s="413">
        <f t="shared" si="5"/>
        <v>2625673</v>
      </c>
      <c r="E17" s="413">
        <f t="shared" si="5"/>
        <v>2688636</v>
      </c>
      <c r="F17" s="413">
        <f t="shared" si="5"/>
        <v>2785089</v>
      </c>
      <c r="G17" s="413">
        <f t="shared" si="5"/>
        <v>2781051</v>
      </c>
      <c r="H17" s="413">
        <f t="shared" si="5"/>
        <v>2731583</v>
      </c>
      <c r="I17" s="413">
        <f t="shared" si="5"/>
        <v>2728669</v>
      </c>
      <c r="J17" s="413">
        <f t="shared" ref="J17" si="6">+J8+J11+J14</f>
        <v>2734479</v>
      </c>
      <c r="K17" s="413">
        <f t="shared" si="5"/>
        <v>2681622</v>
      </c>
      <c r="L17" s="413">
        <f t="shared" si="5"/>
        <v>2745944</v>
      </c>
      <c r="M17" s="413">
        <f t="shared" si="5"/>
        <v>2773521</v>
      </c>
      <c r="N17" s="413">
        <f t="shared" si="5"/>
        <v>2859244</v>
      </c>
      <c r="O17" s="413">
        <f t="shared" si="5"/>
        <v>32709581</v>
      </c>
    </row>
    <row r="18" spans="2:33" x14ac:dyDescent="0.2">
      <c r="B18" s="416" t="s">
        <v>56</v>
      </c>
      <c r="C18" s="413">
        <f t="shared" ref="C18:O18" si="7">+C9+C12+C15</f>
        <v>303974</v>
      </c>
      <c r="D18" s="413">
        <f t="shared" si="7"/>
        <v>300677</v>
      </c>
      <c r="E18" s="413">
        <f t="shared" si="7"/>
        <v>311969</v>
      </c>
      <c r="F18" s="413">
        <f t="shared" si="7"/>
        <v>314095</v>
      </c>
      <c r="G18" s="413">
        <f t="shared" si="7"/>
        <v>327914</v>
      </c>
      <c r="H18" s="413">
        <f t="shared" si="7"/>
        <v>287349</v>
      </c>
      <c r="I18" s="413">
        <f t="shared" si="7"/>
        <v>317752</v>
      </c>
      <c r="J18" s="413">
        <f t="shared" ref="J18" si="8">+J9+J12+J15</f>
        <v>301094</v>
      </c>
      <c r="K18" s="413">
        <f t="shared" si="7"/>
        <v>339917</v>
      </c>
      <c r="L18" s="413">
        <f t="shared" si="7"/>
        <v>300217</v>
      </c>
      <c r="M18" s="413">
        <f t="shared" si="7"/>
        <v>322703</v>
      </c>
      <c r="N18" s="413">
        <f t="shared" si="7"/>
        <v>297104</v>
      </c>
      <c r="O18" s="413">
        <f t="shared" si="7"/>
        <v>3724765</v>
      </c>
    </row>
    <row r="19" spans="2:33" ht="17.25" customHeight="1" x14ac:dyDescent="0.25">
      <c r="B19" s="443" t="s">
        <v>153</v>
      </c>
      <c r="C19" s="446">
        <v>1777911</v>
      </c>
      <c r="D19" s="446">
        <v>1772304</v>
      </c>
      <c r="E19" s="446">
        <v>1769848</v>
      </c>
      <c r="F19" s="446">
        <v>1762263</v>
      </c>
      <c r="G19" s="446">
        <v>1765578</v>
      </c>
      <c r="H19" s="446">
        <v>1767009</v>
      </c>
      <c r="I19" s="446">
        <v>1766363</v>
      </c>
      <c r="J19" s="446">
        <v>1764495</v>
      </c>
      <c r="K19" s="446">
        <v>1741106</v>
      </c>
      <c r="L19" s="446">
        <v>1741659</v>
      </c>
      <c r="M19" s="446">
        <v>1738194</v>
      </c>
      <c r="N19" s="446">
        <v>1773534</v>
      </c>
      <c r="O19" s="446">
        <f>SUM(C19:N19)</f>
        <v>21140264</v>
      </c>
    </row>
    <row r="20" spans="2:33" ht="25.5" customHeight="1" x14ac:dyDescent="0.25">
      <c r="B20" s="444" t="s">
        <v>45</v>
      </c>
      <c r="C20" s="447">
        <f>+C16+C19</f>
        <v>4655955</v>
      </c>
      <c r="D20" s="447">
        <f t="shared" ref="D20:N20" si="9">+D16+D19</f>
        <v>4698654</v>
      </c>
      <c r="E20" s="447">
        <f t="shared" si="9"/>
        <v>4770453</v>
      </c>
      <c r="F20" s="447">
        <f t="shared" si="9"/>
        <v>4861447</v>
      </c>
      <c r="G20" s="447">
        <f t="shared" si="9"/>
        <v>4874543</v>
      </c>
      <c r="H20" s="447">
        <f t="shared" si="9"/>
        <v>4785941</v>
      </c>
      <c r="I20" s="447">
        <f t="shared" si="9"/>
        <v>4812784</v>
      </c>
      <c r="J20" s="447">
        <f t="shared" si="9"/>
        <v>4800068</v>
      </c>
      <c r="K20" s="447">
        <f t="shared" si="9"/>
        <v>4762645</v>
      </c>
      <c r="L20" s="447">
        <f t="shared" si="9"/>
        <v>4787820</v>
      </c>
      <c r="M20" s="447">
        <f t="shared" si="9"/>
        <v>4834418</v>
      </c>
      <c r="N20" s="447">
        <f t="shared" si="9"/>
        <v>4929882</v>
      </c>
      <c r="O20" s="447">
        <f t="shared" ref="O20" si="10">+O19+O16</f>
        <v>57574610</v>
      </c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</row>
    <row r="21" spans="2:33" ht="16.5" customHeight="1" x14ac:dyDescent="0.25">
      <c r="B21" s="291" t="s">
        <v>202</v>
      </c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</row>
    <row r="22" spans="2:33" x14ac:dyDescent="0.2">
      <c r="B22" s="291"/>
    </row>
    <row r="23" spans="2:33" x14ac:dyDescent="0.2">
      <c r="O23" s="178" t="s">
        <v>9</v>
      </c>
    </row>
    <row r="25" spans="2:33" x14ac:dyDescent="0.2">
      <c r="B25" s="178" t="s">
        <v>9</v>
      </c>
    </row>
    <row r="26" spans="2:33" ht="15.75" x14ac:dyDescent="0.25">
      <c r="B26" s="666" t="s">
        <v>144</v>
      </c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</row>
    <row r="27" spans="2:33" ht="15.75" x14ac:dyDescent="0.25">
      <c r="B27" s="666" t="s">
        <v>268</v>
      </c>
      <c r="C27" s="670"/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N27" s="670"/>
      <c r="O27" s="670"/>
    </row>
    <row r="28" spans="2:33" x14ac:dyDescent="0.2">
      <c r="M28" s="179"/>
    </row>
    <row r="29" spans="2:33" ht="20.25" customHeight="1" x14ac:dyDescent="0.2">
      <c r="B29" s="448" t="s">
        <v>145</v>
      </c>
      <c r="C29" s="424" t="s">
        <v>0</v>
      </c>
      <c r="D29" s="424" t="s">
        <v>1</v>
      </c>
      <c r="E29" s="424" t="s">
        <v>2</v>
      </c>
      <c r="F29" s="424" t="s">
        <v>3</v>
      </c>
      <c r="G29" s="424" t="s">
        <v>4</v>
      </c>
      <c r="H29" s="424" t="s">
        <v>10</v>
      </c>
      <c r="I29" s="424" t="s">
        <v>5</v>
      </c>
      <c r="J29" s="424" t="s">
        <v>6</v>
      </c>
      <c r="K29" s="424" t="s">
        <v>7</v>
      </c>
      <c r="L29" s="424" t="s">
        <v>8</v>
      </c>
      <c r="M29" s="424" t="s">
        <v>11</v>
      </c>
      <c r="N29" s="424" t="s">
        <v>12</v>
      </c>
      <c r="O29" s="424" t="s">
        <v>40</v>
      </c>
    </row>
    <row r="30" spans="2:33" ht="21.75" customHeight="1" x14ac:dyDescent="0.2">
      <c r="B30" s="416" t="s">
        <v>40</v>
      </c>
      <c r="C30" s="454">
        <f>+C37+C43+C49+C55</f>
        <v>4655956</v>
      </c>
      <c r="D30" s="454">
        <f t="shared" ref="D30:N30" si="11">+D37+D43+D49+D55</f>
        <v>4698653</v>
      </c>
      <c r="E30" s="454">
        <f t="shared" si="11"/>
        <v>4770454</v>
      </c>
      <c r="F30" s="454">
        <f t="shared" si="11"/>
        <v>4861447</v>
      </c>
      <c r="G30" s="454">
        <f t="shared" si="11"/>
        <v>4874544</v>
      </c>
      <c r="H30" s="454">
        <f t="shared" si="11"/>
        <v>4785940</v>
      </c>
      <c r="I30" s="454">
        <f t="shared" si="11"/>
        <v>4812784</v>
      </c>
      <c r="J30" s="454">
        <f t="shared" si="11"/>
        <v>4800068</v>
      </c>
      <c r="K30" s="454">
        <f t="shared" si="11"/>
        <v>4762645</v>
      </c>
      <c r="L30" s="454">
        <f t="shared" si="11"/>
        <v>4787820</v>
      </c>
      <c r="M30" s="454">
        <f t="shared" si="11"/>
        <v>4834418</v>
      </c>
      <c r="N30" s="454">
        <f t="shared" si="11"/>
        <v>4929882</v>
      </c>
      <c r="O30" s="454">
        <f>SUM(C30:N30)</f>
        <v>57574611</v>
      </c>
    </row>
    <row r="31" spans="2:33" ht="21.75" customHeight="1" x14ac:dyDescent="0.2">
      <c r="B31" s="449" t="s">
        <v>138</v>
      </c>
      <c r="C31" s="452">
        <f>+C38+C44+C50+C56</f>
        <v>928499</v>
      </c>
      <c r="D31" s="452">
        <f t="shared" ref="D31:F31" si="12">+D38+D44+D50+D56</f>
        <v>931381</v>
      </c>
      <c r="E31" s="452">
        <f t="shared" si="12"/>
        <v>942778</v>
      </c>
      <c r="F31" s="452">
        <f t="shared" si="12"/>
        <v>949795</v>
      </c>
      <c r="G31" s="452">
        <f t="shared" ref="G31:M31" si="13">+G38+G44+G50+G56</f>
        <v>950086</v>
      </c>
      <c r="H31" s="452">
        <f t="shared" si="13"/>
        <v>917441</v>
      </c>
      <c r="I31" s="452">
        <f t="shared" si="13"/>
        <v>927162</v>
      </c>
      <c r="J31" s="452">
        <f t="shared" ref="J31" si="14">+J38+J44+J50+J56</f>
        <v>950735</v>
      </c>
      <c r="K31" s="452">
        <f t="shared" si="13"/>
        <v>959433</v>
      </c>
      <c r="L31" s="452">
        <f t="shared" si="13"/>
        <v>921945</v>
      </c>
      <c r="M31" s="452">
        <f t="shared" si="13"/>
        <v>960098</v>
      </c>
      <c r="N31" s="452">
        <f t="shared" ref="N31" si="15">+N38+N44+N50+N56</f>
        <v>960520</v>
      </c>
      <c r="O31" s="452">
        <f t="shared" ref="O31:O35" si="16">SUM(C31:N31)</f>
        <v>11299873</v>
      </c>
    </row>
    <row r="32" spans="2:33" ht="21.75" customHeight="1" x14ac:dyDescent="0.2">
      <c r="B32" s="449" t="s">
        <v>139</v>
      </c>
      <c r="C32" s="453">
        <f t="shared" ref="C32:F35" si="17">+C39+C45+C51+C57</f>
        <v>1568635</v>
      </c>
      <c r="D32" s="453">
        <f t="shared" si="17"/>
        <v>1562819</v>
      </c>
      <c r="E32" s="453">
        <f t="shared" si="17"/>
        <v>1572100</v>
      </c>
      <c r="F32" s="453">
        <f t="shared" si="17"/>
        <v>1561624</v>
      </c>
      <c r="G32" s="453">
        <f t="shared" ref="G32:M32" si="18">+G39+G45+G51+G57</f>
        <v>1578584</v>
      </c>
      <c r="H32" s="453">
        <f t="shared" si="18"/>
        <v>1571447</v>
      </c>
      <c r="I32" s="453">
        <f t="shared" si="18"/>
        <v>1563552</v>
      </c>
      <c r="J32" s="453">
        <f t="shared" ref="J32" si="19">+J39+J45+J51+J57</f>
        <v>1549275</v>
      </c>
      <c r="K32" s="453">
        <f t="shared" si="18"/>
        <v>1551766</v>
      </c>
      <c r="L32" s="453">
        <f t="shared" si="18"/>
        <v>1563732</v>
      </c>
      <c r="M32" s="453">
        <f t="shared" si="18"/>
        <v>1543218</v>
      </c>
      <c r="N32" s="453">
        <f t="shared" ref="N32" si="20">+N39+N45+N51+N57</f>
        <v>1572277</v>
      </c>
      <c r="O32" s="453">
        <f t="shared" si="16"/>
        <v>18759029</v>
      </c>
    </row>
    <row r="33" spans="2:15" ht="21.75" customHeight="1" x14ac:dyDescent="0.2">
      <c r="B33" s="449" t="s">
        <v>137</v>
      </c>
      <c r="C33" s="453">
        <f t="shared" si="17"/>
        <v>171614</v>
      </c>
      <c r="D33" s="453">
        <f t="shared" si="17"/>
        <v>171257</v>
      </c>
      <c r="E33" s="453">
        <f t="shared" si="17"/>
        <v>170543</v>
      </c>
      <c r="F33" s="453">
        <f t="shared" si="17"/>
        <v>171163</v>
      </c>
      <c r="G33" s="453">
        <f t="shared" ref="G33:M33" si="21">+G40+G46+G52+G58</f>
        <v>171683</v>
      </c>
      <c r="H33" s="453">
        <f t="shared" si="21"/>
        <v>171673</v>
      </c>
      <c r="I33" s="453">
        <f t="shared" si="21"/>
        <v>171531</v>
      </c>
      <c r="J33" s="453">
        <f t="shared" ref="J33" si="22">+J40+J46+J52+J58</f>
        <v>173913</v>
      </c>
      <c r="K33" s="453">
        <f t="shared" si="21"/>
        <v>173920</v>
      </c>
      <c r="L33" s="453">
        <f t="shared" si="21"/>
        <v>173487</v>
      </c>
      <c r="M33" s="453">
        <f t="shared" si="21"/>
        <v>179081</v>
      </c>
      <c r="N33" s="453">
        <f t="shared" ref="N33" si="23">+N40+N46+N52+N58</f>
        <v>183254</v>
      </c>
      <c r="O33" s="453">
        <f t="shared" si="16"/>
        <v>2083119</v>
      </c>
    </row>
    <row r="34" spans="2:15" ht="21.75" customHeight="1" x14ac:dyDescent="0.2">
      <c r="B34" s="449" t="s">
        <v>105</v>
      </c>
      <c r="C34" s="453">
        <f t="shared" si="17"/>
        <v>1708385</v>
      </c>
      <c r="D34" s="453">
        <f t="shared" si="17"/>
        <v>1717040</v>
      </c>
      <c r="E34" s="453">
        <f t="shared" si="17"/>
        <v>1734426</v>
      </c>
      <c r="F34" s="453">
        <f t="shared" si="17"/>
        <v>1754315</v>
      </c>
      <c r="G34" s="453">
        <f t="shared" ref="G34:M34" si="24">+G41+G47+G53+G59</f>
        <v>1745385</v>
      </c>
      <c r="H34" s="453">
        <f t="shared" si="24"/>
        <v>1736985</v>
      </c>
      <c r="I34" s="453">
        <f t="shared" si="24"/>
        <v>1746772</v>
      </c>
      <c r="J34" s="453">
        <f t="shared" ref="J34" si="25">+J41+J47+J53+J59</f>
        <v>1743931</v>
      </c>
      <c r="K34" s="453">
        <f t="shared" si="24"/>
        <v>1739281</v>
      </c>
      <c r="L34" s="453">
        <f t="shared" si="24"/>
        <v>1752801</v>
      </c>
      <c r="M34" s="453">
        <f t="shared" si="24"/>
        <v>1763422</v>
      </c>
      <c r="N34" s="453">
        <f t="shared" ref="N34" si="26">+N41+N47+N53+N59</f>
        <v>1797195</v>
      </c>
      <c r="O34" s="453">
        <f t="shared" si="16"/>
        <v>20939938</v>
      </c>
    </row>
    <row r="35" spans="2:15" ht="21.75" customHeight="1" x14ac:dyDescent="0.2">
      <c r="B35" s="449" t="s">
        <v>106</v>
      </c>
      <c r="C35" s="453">
        <f t="shared" si="17"/>
        <v>256173</v>
      </c>
      <c r="D35" s="453">
        <f t="shared" si="17"/>
        <v>293713</v>
      </c>
      <c r="E35" s="453">
        <f t="shared" si="17"/>
        <v>328153</v>
      </c>
      <c r="F35" s="453">
        <f t="shared" si="17"/>
        <v>402096</v>
      </c>
      <c r="G35" s="453">
        <f t="shared" ref="G35:M35" si="27">+G42+G48+G54+G60</f>
        <v>406352</v>
      </c>
      <c r="H35" s="453">
        <f t="shared" si="27"/>
        <v>366036</v>
      </c>
      <c r="I35" s="453">
        <f t="shared" si="27"/>
        <v>381409</v>
      </c>
      <c r="J35" s="453">
        <f t="shared" ref="J35" si="28">+J42+J48+J54+J60</f>
        <v>359918</v>
      </c>
      <c r="K35" s="453">
        <f t="shared" si="27"/>
        <v>315949</v>
      </c>
      <c r="L35" s="453">
        <f t="shared" si="27"/>
        <v>353579</v>
      </c>
      <c r="M35" s="453">
        <f t="shared" si="27"/>
        <v>366531</v>
      </c>
      <c r="N35" s="453">
        <f t="shared" ref="N35" si="29">+N42+N48+N54+N60</f>
        <v>394201</v>
      </c>
      <c r="O35" s="453">
        <f t="shared" si="16"/>
        <v>4224110</v>
      </c>
    </row>
    <row r="36" spans="2:15" ht="21.75" customHeight="1" x14ac:dyDescent="0.2">
      <c r="B36" s="455" t="s">
        <v>135</v>
      </c>
      <c r="C36" s="453">
        <f>+C61</f>
        <v>22650</v>
      </c>
      <c r="D36" s="453">
        <f t="shared" ref="D36:O36" si="30">+D61</f>
        <v>22443</v>
      </c>
      <c r="E36" s="453">
        <f t="shared" si="30"/>
        <v>22454</v>
      </c>
      <c r="F36" s="453">
        <f t="shared" si="30"/>
        <v>22454</v>
      </c>
      <c r="G36" s="453">
        <f t="shared" si="30"/>
        <v>22454</v>
      </c>
      <c r="H36" s="453">
        <f t="shared" si="30"/>
        <v>22358</v>
      </c>
      <c r="I36" s="453">
        <f t="shared" si="30"/>
        <v>22358</v>
      </c>
      <c r="J36" s="453">
        <f t="shared" ref="J36" si="31">+J61</f>
        <v>22296</v>
      </c>
      <c r="K36" s="453">
        <f t="shared" si="30"/>
        <v>22296</v>
      </c>
      <c r="L36" s="453">
        <f t="shared" si="30"/>
        <v>22276</v>
      </c>
      <c r="M36" s="453">
        <f t="shared" si="30"/>
        <v>22068</v>
      </c>
      <c r="N36" s="453">
        <f t="shared" si="30"/>
        <v>22435</v>
      </c>
      <c r="O36" s="453">
        <f t="shared" si="30"/>
        <v>268542</v>
      </c>
    </row>
    <row r="37" spans="2:15" ht="22.5" customHeight="1" x14ac:dyDescent="0.2">
      <c r="B37" s="422" t="s">
        <v>41</v>
      </c>
      <c r="C37" s="454">
        <f>+C38+C39+C40+C41+C42</f>
        <v>1323039</v>
      </c>
      <c r="D37" s="454">
        <f t="shared" ref="D37:N37" si="32">+D38+D39+D40+D41+D42</f>
        <v>1329050</v>
      </c>
      <c r="E37" s="454">
        <f t="shared" si="32"/>
        <v>1389718</v>
      </c>
      <c r="F37" s="454">
        <f t="shared" si="32"/>
        <v>1437340</v>
      </c>
      <c r="G37" s="454">
        <f t="shared" si="32"/>
        <v>1463204</v>
      </c>
      <c r="H37" s="454">
        <f t="shared" si="32"/>
        <v>1388337</v>
      </c>
      <c r="I37" s="454">
        <f t="shared" si="32"/>
        <v>1434205</v>
      </c>
      <c r="J37" s="454">
        <f t="shared" si="32"/>
        <v>1408838</v>
      </c>
      <c r="K37" s="454">
        <f t="shared" si="32"/>
        <v>1388792</v>
      </c>
      <c r="L37" s="454">
        <f t="shared" si="32"/>
        <v>1385949</v>
      </c>
      <c r="M37" s="454">
        <f t="shared" si="32"/>
        <v>1439316</v>
      </c>
      <c r="N37" s="454">
        <f t="shared" si="32"/>
        <v>1454769</v>
      </c>
      <c r="O37" s="454">
        <f t="shared" ref="O37:O61" si="33">SUM(C37:N37)</f>
        <v>16842557</v>
      </c>
    </row>
    <row r="38" spans="2:15" x14ac:dyDescent="0.2">
      <c r="B38" s="450" t="s">
        <v>138</v>
      </c>
      <c r="C38" s="457">
        <v>461328</v>
      </c>
      <c r="D38" s="457">
        <v>463935</v>
      </c>
      <c r="E38" s="457">
        <v>475189</v>
      </c>
      <c r="F38" s="457">
        <v>483028</v>
      </c>
      <c r="G38" s="457">
        <v>483946</v>
      </c>
      <c r="H38" s="457">
        <v>452008</v>
      </c>
      <c r="I38" s="457">
        <v>481311</v>
      </c>
      <c r="J38" s="457">
        <v>483479</v>
      </c>
      <c r="K38" s="457">
        <v>489359</v>
      </c>
      <c r="L38" s="457">
        <v>453988</v>
      </c>
      <c r="M38" s="457">
        <v>491113</v>
      </c>
      <c r="N38" s="457">
        <v>477361</v>
      </c>
      <c r="O38" s="457">
        <f t="shared" si="33"/>
        <v>5696045</v>
      </c>
    </row>
    <row r="39" spans="2:15" x14ac:dyDescent="0.2">
      <c r="B39" s="450" t="s">
        <v>139</v>
      </c>
      <c r="C39" s="457">
        <v>260218</v>
      </c>
      <c r="D39" s="457">
        <v>258881</v>
      </c>
      <c r="E39" s="457">
        <v>271572</v>
      </c>
      <c r="F39" s="457">
        <v>266731</v>
      </c>
      <c r="G39" s="457">
        <v>283281</v>
      </c>
      <c r="H39" s="457">
        <v>282023</v>
      </c>
      <c r="I39" s="457">
        <v>275439</v>
      </c>
      <c r="J39" s="457">
        <v>264256</v>
      </c>
      <c r="K39" s="457">
        <v>274025</v>
      </c>
      <c r="L39" s="457">
        <v>286737</v>
      </c>
      <c r="M39" s="457">
        <v>275228</v>
      </c>
      <c r="N39" s="457">
        <v>279204</v>
      </c>
      <c r="O39" s="457">
        <f t="shared" si="33"/>
        <v>3277595</v>
      </c>
    </row>
    <row r="40" spans="2:15" x14ac:dyDescent="0.2">
      <c r="B40" s="450" t="s">
        <v>137</v>
      </c>
      <c r="C40" s="457">
        <v>72922</v>
      </c>
      <c r="D40" s="457">
        <v>73653</v>
      </c>
      <c r="E40" s="457">
        <v>72940</v>
      </c>
      <c r="F40" s="457">
        <v>73648</v>
      </c>
      <c r="G40" s="457">
        <v>73560</v>
      </c>
      <c r="H40" s="457">
        <v>74057</v>
      </c>
      <c r="I40" s="457">
        <v>73237</v>
      </c>
      <c r="J40" s="457">
        <v>75476</v>
      </c>
      <c r="K40" s="457">
        <v>73625</v>
      </c>
      <c r="L40" s="457">
        <v>72899</v>
      </c>
      <c r="M40" s="457">
        <v>78493</v>
      </c>
      <c r="N40" s="457">
        <v>79479</v>
      </c>
      <c r="O40" s="457">
        <f t="shared" si="33"/>
        <v>893989</v>
      </c>
    </row>
    <row r="41" spans="2:15" x14ac:dyDescent="0.2">
      <c r="B41" s="450" t="s">
        <v>105</v>
      </c>
      <c r="C41" s="457">
        <v>445424</v>
      </c>
      <c r="D41" s="457">
        <v>445249</v>
      </c>
      <c r="E41" s="457">
        <v>458702</v>
      </c>
      <c r="F41" s="457">
        <v>470632</v>
      </c>
      <c r="G41" s="457">
        <v>463907</v>
      </c>
      <c r="H41" s="457">
        <v>452909</v>
      </c>
      <c r="I41" s="457">
        <v>464023</v>
      </c>
      <c r="J41" s="457">
        <v>459543</v>
      </c>
      <c r="K41" s="457">
        <v>452624</v>
      </c>
      <c r="L41" s="457">
        <v>454975</v>
      </c>
      <c r="M41" s="457">
        <v>468622</v>
      </c>
      <c r="N41" s="457">
        <v>477910</v>
      </c>
      <c r="O41" s="457">
        <f t="shared" si="33"/>
        <v>5514520</v>
      </c>
    </row>
    <row r="42" spans="2:15" x14ac:dyDescent="0.2">
      <c r="B42" s="450" t="s">
        <v>106</v>
      </c>
      <c r="C42" s="457">
        <v>83147</v>
      </c>
      <c r="D42" s="457">
        <v>87332</v>
      </c>
      <c r="E42" s="457">
        <v>111315</v>
      </c>
      <c r="F42" s="457">
        <v>143301</v>
      </c>
      <c r="G42" s="457">
        <v>158510</v>
      </c>
      <c r="H42" s="457">
        <v>127340</v>
      </c>
      <c r="I42" s="457">
        <v>140195</v>
      </c>
      <c r="J42" s="457">
        <v>126084</v>
      </c>
      <c r="K42" s="457">
        <v>99159</v>
      </c>
      <c r="L42" s="457">
        <v>117350</v>
      </c>
      <c r="M42" s="457">
        <v>125860</v>
      </c>
      <c r="N42" s="457">
        <v>140815</v>
      </c>
      <c r="O42" s="457">
        <f t="shared" si="33"/>
        <v>1460408</v>
      </c>
    </row>
    <row r="43" spans="2:15" ht="19.5" customHeight="1" x14ac:dyDescent="0.2">
      <c r="B43" s="422" t="s">
        <v>136</v>
      </c>
      <c r="C43" s="458">
        <f>+C44+C45+C46+C47+C48</f>
        <v>1195806</v>
      </c>
      <c r="D43" s="458">
        <f t="shared" ref="D43:N43" si="34">+D44+D45+D46+D47+D48</f>
        <v>1230952</v>
      </c>
      <c r="E43" s="458">
        <f t="shared" si="34"/>
        <v>1230665</v>
      </c>
      <c r="F43" s="458">
        <f t="shared" si="34"/>
        <v>1282944</v>
      </c>
      <c r="G43" s="458">
        <f t="shared" si="34"/>
        <v>1263176</v>
      </c>
      <c r="H43" s="458">
        <f t="shared" si="34"/>
        <v>1255355</v>
      </c>
      <c r="I43" s="458">
        <f t="shared" si="34"/>
        <v>1255733</v>
      </c>
      <c r="J43" s="458">
        <f t="shared" si="34"/>
        <v>1265157</v>
      </c>
      <c r="K43" s="458">
        <f t="shared" si="34"/>
        <v>1252225</v>
      </c>
      <c r="L43" s="458">
        <f t="shared" si="34"/>
        <v>1283277</v>
      </c>
      <c r="M43" s="458">
        <f t="shared" si="34"/>
        <v>1282604</v>
      </c>
      <c r="N43" s="458">
        <f t="shared" si="34"/>
        <v>1314410</v>
      </c>
      <c r="O43" s="458">
        <f t="shared" si="33"/>
        <v>15112304</v>
      </c>
    </row>
    <row r="44" spans="2:15" x14ac:dyDescent="0.2">
      <c r="B44" s="450" t="s">
        <v>138</v>
      </c>
      <c r="C44" s="457">
        <v>367378</v>
      </c>
      <c r="D44" s="457">
        <v>367351</v>
      </c>
      <c r="E44" s="457">
        <v>367081</v>
      </c>
      <c r="F44" s="457">
        <v>366290</v>
      </c>
      <c r="G44" s="457">
        <v>365186</v>
      </c>
      <c r="H44" s="457">
        <v>365155</v>
      </c>
      <c r="I44" s="457">
        <v>365980</v>
      </c>
      <c r="J44" s="457">
        <v>367131</v>
      </c>
      <c r="K44" s="457">
        <v>370488</v>
      </c>
      <c r="L44" s="457">
        <v>369034</v>
      </c>
      <c r="M44" s="457">
        <v>369759</v>
      </c>
      <c r="N44" s="457">
        <v>381423</v>
      </c>
      <c r="O44" s="457">
        <f t="shared" si="33"/>
        <v>4422256</v>
      </c>
    </row>
    <row r="45" spans="2:15" x14ac:dyDescent="0.2">
      <c r="B45" s="450" t="s">
        <v>139</v>
      </c>
      <c r="C45" s="457">
        <v>144525</v>
      </c>
      <c r="D45" s="457">
        <v>146226</v>
      </c>
      <c r="E45" s="457">
        <v>145434</v>
      </c>
      <c r="F45" s="457">
        <v>147951</v>
      </c>
      <c r="G45" s="457">
        <v>152250</v>
      </c>
      <c r="H45" s="457">
        <v>156070</v>
      </c>
      <c r="I45" s="457">
        <v>157052</v>
      </c>
      <c r="J45" s="457">
        <v>159005</v>
      </c>
      <c r="K45" s="457">
        <v>160378</v>
      </c>
      <c r="L45" s="457">
        <v>161485</v>
      </c>
      <c r="M45" s="457">
        <v>161137</v>
      </c>
      <c r="N45" s="457">
        <v>165611</v>
      </c>
      <c r="O45" s="457">
        <f t="shared" si="33"/>
        <v>1857124</v>
      </c>
    </row>
    <row r="46" spans="2:15" x14ac:dyDescent="0.2">
      <c r="B46" s="450" t="s">
        <v>137</v>
      </c>
      <c r="C46" s="457">
        <v>82888</v>
      </c>
      <c r="D46" s="457">
        <v>82194</v>
      </c>
      <c r="E46" s="457">
        <v>82194</v>
      </c>
      <c r="F46" s="457">
        <v>82194</v>
      </c>
      <c r="G46" s="457">
        <v>82532</v>
      </c>
      <c r="H46" s="457">
        <v>82025</v>
      </c>
      <c r="I46" s="457">
        <v>82703</v>
      </c>
      <c r="J46" s="457">
        <v>82279</v>
      </c>
      <c r="K46" s="457">
        <v>83566</v>
      </c>
      <c r="L46" s="457">
        <v>83917</v>
      </c>
      <c r="M46" s="457">
        <v>83917</v>
      </c>
      <c r="N46" s="457">
        <v>86709</v>
      </c>
      <c r="O46" s="457">
        <f t="shared" si="33"/>
        <v>997118</v>
      </c>
    </row>
    <row r="47" spans="2:15" x14ac:dyDescent="0.2">
      <c r="B47" s="450" t="s">
        <v>105</v>
      </c>
      <c r="C47" s="457">
        <v>507550</v>
      </c>
      <c r="D47" s="457">
        <v>515131</v>
      </c>
      <c r="E47" s="457">
        <v>515906</v>
      </c>
      <c r="F47" s="457">
        <v>526112</v>
      </c>
      <c r="G47" s="457">
        <v>520831</v>
      </c>
      <c r="H47" s="457">
        <v>522674</v>
      </c>
      <c r="I47" s="457">
        <v>520532</v>
      </c>
      <c r="J47" s="457">
        <v>525416</v>
      </c>
      <c r="K47" s="457">
        <v>523719</v>
      </c>
      <c r="L47" s="457">
        <v>536335</v>
      </c>
      <c r="M47" s="457">
        <v>533173</v>
      </c>
      <c r="N47" s="457">
        <v>542040</v>
      </c>
      <c r="O47" s="457">
        <f t="shared" si="33"/>
        <v>6289419</v>
      </c>
    </row>
    <row r="48" spans="2:15" x14ac:dyDescent="0.2">
      <c r="B48" s="450" t="s">
        <v>106</v>
      </c>
      <c r="C48" s="457">
        <v>93465</v>
      </c>
      <c r="D48" s="457">
        <v>120050</v>
      </c>
      <c r="E48" s="457">
        <v>120050</v>
      </c>
      <c r="F48" s="457">
        <v>160397</v>
      </c>
      <c r="G48" s="457">
        <v>142377</v>
      </c>
      <c r="H48" s="457">
        <v>129431</v>
      </c>
      <c r="I48" s="457">
        <v>129466</v>
      </c>
      <c r="J48" s="457">
        <v>131326</v>
      </c>
      <c r="K48" s="457">
        <v>114074</v>
      </c>
      <c r="L48" s="457">
        <v>132506</v>
      </c>
      <c r="M48" s="457">
        <v>134618</v>
      </c>
      <c r="N48" s="457">
        <v>138627</v>
      </c>
      <c r="O48" s="457">
        <f t="shared" si="33"/>
        <v>1546387</v>
      </c>
    </row>
    <row r="49" spans="2:15" x14ac:dyDescent="0.2">
      <c r="B49" s="422" t="s">
        <v>181</v>
      </c>
      <c r="C49" s="458">
        <f>+C50+C51+C52+C53+C54</f>
        <v>359200</v>
      </c>
      <c r="D49" s="458">
        <f t="shared" ref="D49:N49" si="35">+D50+D51+D52+D53+D54</f>
        <v>366348</v>
      </c>
      <c r="E49" s="458">
        <f t="shared" si="35"/>
        <v>380222</v>
      </c>
      <c r="F49" s="458">
        <f t="shared" si="35"/>
        <v>378900</v>
      </c>
      <c r="G49" s="458">
        <f t="shared" si="35"/>
        <v>382585</v>
      </c>
      <c r="H49" s="458">
        <f t="shared" si="35"/>
        <v>375240</v>
      </c>
      <c r="I49" s="458">
        <f t="shared" si="35"/>
        <v>356483</v>
      </c>
      <c r="J49" s="458">
        <f t="shared" si="35"/>
        <v>361578</v>
      </c>
      <c r="K49" s="458">
        <f t="shared" si="35"/>
        <v>380522</v>
      </c>
      <c r="L49" s="458">
        <f t="shared" si="35"/>
        <v>376935</v>
      </c>
      <c r="M49" s="458">
        <f t="shared" si="35"/>
        <v>374304</v>
      </c>
      <c r="N49" s="458">
        <f t="shared" si="35"/>
        <v>387169</v>
      </c>
      <c r="O49" s="458">
        <f t="shared" si="33"/>
        <v>4479486</v>
      </c>
    </row>
    <row r="50" spans="2:15" x14ac:dyDescent="0.2">
      <c r="B50" s="450" t="s">
        <v>634</v>
      </c>
      <c r="C50" s="457">
        <v>99793</v>
      </c>
      <c r="D50" s="457">
        <v>100095</v>
      </c>
      <c r="E50" s="457">
        <v>100508</v>
      </c>
      <c r="F50" s="457">
        <v>100477</v>
      </c>
      <c r="G50" s="457">
        <v>100954</v>
      </c>
      <c r="H50" s="457">
        <v>100278</v>
      </c>
      <c r="I50" s="457">
        <v>79871</v>
      </c>
      <c r="J50" s="457">
        <v>100125</v>
      </c>
      <c r="K50" s="457">
        <v>99586</v>
      </c>
      <c r="L50" s="457">
        <v>98923</v>
      </c>
      <c r="M50" s="457">
        <v>99226</v>
      </c>
      <c r="N50" s="457">
        <v>101736</v>
      </c>
      <c r="O50" s="457">
        <f t="shared" si="33"/>
        <v>1181572</v>
      </c>
    </row>
    <row r="51" spans="2:15" x14ac:dyDescent="0.2">
      <c r="B51" s="450" t="s">
        <v>139</v>
      </c>
      <c r="C51" s="457">
        <v>53326</v>
      </c>
      <c r="D51" s="457">
        <v>53326</v>
      </c>
      <c r="E51" s="457">
        <v>53710</v>
      </c>
      <c r="F51" s="457">
        <v>53629</v>
      </c>
      <c r="G51" s="457">
        <v>53422</v>
      </c>
      <c r="H51" s="457">
        <v>53624</v>
      </c>
      <c r="I51" s="457">
        <v>53698</v>
      </c>
      <c r="J51" s="457">
        <v>52170</v>
      </c>
      <c r="K51" s="457">
        <v>52357</v>
      </c>
      <c r="L51" s="457">
        <v>52315</v>
      </c>
      <c r="M51" s="457">
        <v>52190</v>
      </c>
      <c r="N51" s="457">
        <v>53493</v>
      </c>
      <c r="O51" s="457">
        <f t="shared" si="33"/>
        <v>637260</v>
      </c>
    </row>
    <row r="52" spans="2:15" x14ac:dyDescent="0.2">
      <c r="B52" s="450" t="s">
        <v>137</v>
      </c>
      <c r="C52" s="457">
        <v>15804</v>
      </c>
      <c r="D52" s="457">
        <v>15410</v>
      </c>
      <c r="E52" s="457">
        <v>15409</v>
      </c>
      <c r="F52" s="457">
        <v>15321</v>
      </c>
      <c r="G52" s="457">
        <v>15591</v>
      </c>
      <c r="H52" s="457">
        <v>15591</v>
      </c>
      <c r="I52" s="457">
        <v>15591</v>
      </c>
      <c r="J52" s="457">
        <v>16158</v>
      </c>
      <c r="K52" s="457">
        <v>16729</v>
      </c>
      <c r="L52" s="457">
        <v>16671</v>
      </c>
      <c r="M52" s="457">
        <v>16671</v>
      </c>
      <c r="N52" s="457">
        <v>17066</v>
      </c>
      <c r="O52" s="457">
        <f t="shared" si="33"/>
        <v>192012</v>
      </c>
    </row>
    <row r="53" spans="2:15" x14ac:dyDescent="0.2">
      <c r="B53" s="450" t="s">
        <v>105</v>
      </c>
      <c r="C53" s="457">
        <v>163453</v>
      </c>
      <c r="D53" s="457">
        <v>164577</v>
      </c>
      <c r="E53" s="457">
        <v>168179</v>
      </c>
      <c r="F53" s="457">
        <v>166791</v>
      </c>
      <c r="G53" s="457">
        <v>168746</v>
      </c>
      <c r="H53" s="457">
        <v>166778</v>
      </c>
      <c r="I53" s="457">
        <v>168024</v>
      </c>
      <c r="J53" s="457">
        <v>164967</v>
      </c>
      <c r="K53" s="457">
        <v>170333</v>
      </c>
      <c r="L53" s="457">
        <v>168941</v>
      </c>
      <c r="M53" s="457">
        <v>168791</v>
      </c>
      <c r="N53" s="457">
        <v>173665</v>
      </c>
      <c r="O53" s="457">
        <f t="shared" si="33"/>
        <v>2013245</v>
      </c>
    </row>
    <row r="54" spans="2:15" x14ac:dyDescent="0.2">
      <c r="B54" s="450" t="s">
        <v>106</v>
      </c>
      <c r="C54" s="457">
        <v>26824</v>
      </c>
      <c r="D54" s="457">
        <v>32940</v>
      </c>
      <c r="E54" s="457">
        <v>42416</v>
      </c>
      <c r="F54" s="457">
        <v>42682</v>
      </c>
      <c r="G54" s="457">
        <v>43872</v>
      </c>
      <c r="H54" s="457">
        <v>38969</v>
      </c>
      <c r="I54" s="457">
        <v>39299</v>
      </c>
      <c r="J54" s="457">
        <v>28158</v>
      </c>
      <c r="K54" s="457">
        <v>41517</v>
      </c>
      <c r="L54" s="457">
        <v>40085</v>
      </c>
      <c r="M54" s="457">
        <v>37426</v>
      </c>
      <c r="N54" s="457">
        <v>41209</v>
      </c>
      <c r="O54" s="457">
        <f t="shared" si="33"/>
        <v>455397</v>
      </c>
    </row>
    <row r="55" spans="2:15" x14ac:dyDescent="0.2">
      <c r="B55" s="416" t="s">
        <v>198</v>
      </c>
      <c r="C55" s="458">
        <f>+C56+C57+C58+C59+C60+C61</f>
        <v>1777911</v>
      </c>
      <c r="D55" s="458">
        <f t="shared" ref="D55:N55" si="36">+D56+D57+D58+D59+D60+D61</f>
        <v>1772303</v>
      </c>
      <c r="E55" s="458">
        <f t="shared" si="36"/>
        <v>1769849</v>
      </c>
      <c r="F55" s="458">
        <f t="shared" si="36"/>
        <v>1762263</v>
      </c>
      <c r="G55" s="458">
        <f t="shared" si="36"/>
        <v>1765579</v>
      </c>
      <c r="H55" s="458">
        <f t="shared" si="36"/>
        <v>1767008</v>
      </c>
      <c r="I55" s="458">
        <f t="shared" si="36"/>
        <v>1766363</v>
      </c>
      <c r="J55" s="458">
        <f t="shared" si="36"/>
        <v>1764495</v>
      </c>
      <c r="K55" s="458">
        <f t="shared" si="36"/>
        <v>1741106</v>
      </c>
      <c r="L55" s="458">
        <f t="shared" si="36"/>
        <v>1741659</v>
      </c>
      <c r="M55" s="458">
        <f t="shared" si="36"/>
        <v>1738194</v>
      </c>
      <c r="N55" s="458">
        <f t="shared" si="36"/>
        <v>1773534</v>
      </c>
      <c r="O55" s="458">
        <f t="shared" si="33"/>
        <v>21140264</v>
      </c>
    </row>
    <row r="56" spans="2:15" x14ac:dyDescent="0.2">
      <c r="B56" s="450" t="s">
        <v>199</v>
      </c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>
        <f t="shared" si="33"/>
        <v>0</v>
      </c>
    </row>
    <row r="57" spans="2:15" x14ac:dyDescent="0.2">
      <c r="B57" s="450" t="s">
        <v>635</v>
      </c>
      <c r="C57" s="457">
        <v>1110566</v>
      </c>
      <c r="D57" s="457">
        <v>1104386</v>
      </c>
      <c r="E57" s="457">
        <v>1101384</v>
      </c>
      <c r="F57" s="457">
        <v>1093313</v>
      </c>
      <c r="G57" s="457">
        <v>1089631</v>
      </c>
      <c r="H57" s="457">
        <v>1079730</v>
      </c>
      <c r="I57" s="457">
        <v>1077363</v>
      </c>
      <c r="J57" s="457">
        <v>1073844</v>
      </c>
      <c r="K57" s="457">
        <v>1065006</v>
      </c>
      <c r="L57" s="457">
        <v>1063195</v>
      </c>
      <c r="M57" s="457">
        <v>1054663</v>
      </c>
      <c r="N57" s="457">
        <v>1073969</v>
      </c>
      <c r="O57" s="457">
        <f t="shared" si="33"/>
        <v>12987050</v>
      </c>
    </row>
    <row r="58" spans="2:15" x14ac:dyDescent="0.2">
      <c r="B58" s="450" t="s">
        <v>137</v>
      </c>
      <c r="C58" s="457"/>
      <c r="D58" s="457"/>
      <c r="E58" s="457"/>
      <c r="F58" s="457"/>
      <c r="G58" s="457"/>
      <c r="H58" s="457"/>
      <c r="I58" s="457"/>
      <c r="J58" s="457"/>
      <c r="K58" s="457"/>
      <c r="L58" s="457"/>
      <c r="M58" s="457"/>
      <c r="N58" s="457"/>
      <c r="O58" s="457">
        <f t="shared" si="33"/>
        <v>0</v>
      </c>
    </row>
    <row r="59" spans="2:15" x14ac:dyDescent="0.2">
      <c r="B59" s="450" t="s">
        <v>105</v>
      </c>
      <c r="C59" s="457">
        <v>591958</v>
      </c>
      <c r="D59" s="457">
        <v>592083</v>
      </c>
      <c r="E59" s="457">
        <v>591639</v>
      </c>
      <c r="F59" s="457">
        <v>590780</v>
      </c>
      <c r="G59" s="457">
        <v>591901</v>
      </c>
      <c r="H59" s="457">
        <v>594624</v>
      </c>
      <c r="I59" s="457">
        <v>594193</v>
      </c>
      <c r="J59" s="457">
        <v>594005</v>
      </c>
      <c r="K59" s="457">
        <v>592605</v>
      </c>
      <c r="L59" s="457">
        <v>592550</v>
      </c>
      <c r="M59" s="457">
        <v>592836</v>
      </c>
      <c r="N59" s="457">
        <v>603580</v>
      </c>
      <c r="O59" s="457">
        <f t="shared" si="33"/>
        <v>7122754</v>
      </c>
    </row>
    <row r="60" spans="2:15" x14ac:dyDescent="0.2">
      <c r="B60" s="450" t="s">
        <v>106</v>
      </c>
      <c r="C60" s="457">
        <v>52737</v>
      </c>
      <c r="D60" s="457">
        <v>53391</v>
      </c>
      <c r="E60" s="457">
        <v>54372</v>
      </c>
      <c r="F60" s="457">
        <v>55716</v>
      </c>
      <c r="G60" s="457">
        <v>61593</v>
      </c>
      <c r="H60" s="457">
        <v>70296</v>
      </c>
      <c r="I60" s="457">
        <v>72449</v>
      </c>
      <c r="J60" s="457">
        <v>74350</v>
      </c>
      <c r="K60" s="457">
        <v>61199</v>
      </c>
      <c r="L60" s="457">
        <v>63638</v>
      </c>
      <c r="M60" s="457">
        <v>68627</v>
      </c>
      <c r="N60" s="457">
        <v>73550</v>
      </c>
      <c r="O60" s="457">
        <f t="shared" si="33"/>
        <v>761918</v>
      </c>
    </row>
    <row r="61" spans="2:15" x14ac:dyDescent="0.2">
      <c r="B61" s="451" t="s">
        <v>135</v>
      </c>
      <c r="C61" s="457">
        <v>22650</v>
      </c>
      <c r="D61" s="457">
        <v>22443</v>
      </c>
      <c r="E61" s="457">
        <v>22454</v>
      </c>
      <c r="F61" s="457">
        <v>22454</v>
      </c>
      <c r="G61" s="457">
        <v>22454</v>
      </c>
      <c r="H61" s="457">
        <v>22358</v>
      </c>
      <c r="I61" s="457">
        <v>22358</v>
      </c>
      <c r="J61" s="457">
        <v>22296</v>
      </c>
      <c r="K61" s="457">
        <v>22296</v>
      </c>
      <c r="L61" s="457">
        <v>22276</v>
      </c>
      <c r="M61" s="457">
        <v>22068</v>
      </c>
      <c r="N61" s="457">
        <v>22435</v>
      </c>
      <c r="O61" s="457">
        <f t="shared" si="33"/>
        <v>268542</v>
      </c>
    </row>
    <row r="62" spans="2:15" x14ac:dyDescent="0.2">
      <c r="B62" s="291" t="s">
        <v>636</v>
      </c>
    </row>
    <row r="63" spans="2:15" x14ac:dyDescent="0.2">
      <c r="B63" s="291" t="s">
        <v>646</v>
      </c>
    </row>
  </sheetData>
  <mergeCells count="6">
    <mergeCell ref="B27:O27"/>
    <mergeCell ref="B2:O2"/>
    <mergeCell ref="B4:O4"/>
    <mergeCell ref="B5:O5"/>
    <mergeCell ref="B3:O3"/>
    <mergeCell ref="B26:O26"/>
  </mergeCells>
  <phoneticPr fontId="0" type="noConversion"/>
  <hyperlinks>
    <hyperlink ref="B25" location="INDICE!C3" display="Volver al Indice"/>
    <hyperlink ref="B1" location="INDICE!C3" display="Volver al Indice"/>
    <hyperlink ref="O23" location="INDICE!C3" display="Volver al Indice"/>
  </hyperlinks>
  <printOptions horizontalCentered="1"/>
  <pageMargins left="0.15748031496062992" right="0.15748031496062992" top="0.43307086614173229" bottom="0.98425196850393704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63</vt:i4>
      </vt:variant>
    </vt:vector>
  </HeadingPairs>
  <TitlesOfParts>
    <vt:vector size="91" baseType="lpstr">
      <vt:lpstr>INDICE</vt:lpstr>
      <vt:lpstr>EMP-TRA-REM</vt:lpstr>
      <vt:lpstr>TRAB PROT Y EMP </vt:lpstr>
      <vt:lpstr>ACC Y DIAS PERD</vt:lpstr>
      <vt:lpstr>ACC por SEXO</vt:lpstr>
      <vt:lpstr>DIAS PERD por SEXO</vt:lpstr>
      <vt:lpstr>SUBSIDIOS</vt:lpstr>
      <vt:lpstr>N°PENS AT</vt:lpstr>
      <vt:lpstr>MONTO PENS-AT</vt:lpstr>
      <vt:lpstr>INDEMNIZ</vt:lpstr>
      <vt:lpstr>EMP-TRA-PEN-CCAF</vt:lpstr>
      <vt:lpstr>TRAB-CCAF-SEXO</vt:lpstr>
      <vt:lpstr>PENS-CCAF-SEXO</vt:lpstr>
      <vt:lpstr>TASAS-INTERES</vt:lpstr>
      <vt:lpstr>N°CREDITOS</vt:lpstr>
      <vt:lpstr>MONTO CREDITOS</vt:lpstr>
      <vt:lpstr>COT-SIL-CCAF</vt:lpstr>
      <vt:lpstr>SIL-CUR-CCAF</vt:lpstr>
      <vt:lpstr>INI-MAT</vt:lpstr>
      <vt:lpstr>DIAS-MAT</vt:lpstr>
      <vt:lpstr>GASTO-MAT</vt:lpstr>
      <vt:lpstr>NºAFAM</vt:lpstr>
      <vt:lpstr>GASTO-AFAM</vt:lpstr>
      <vt:lpstr>SUF</vt:lpstr>
      <vt:lpstr>SUF COMU</vt:lpstr>
      <vt:lpstr>SDM</vt:lpstr>
      <vt:lpstr>BODAS DE ORO</vt:lpstr>
      <vt:lpstr>CESANTIA</vt:lpstr>
      <vt:lpstr>AÑO_2008</vt:lpstr>
      <vt:lpstr>'ACC Y DIAS PERD'!Área_de_impresión</vt:lpstr>
      <vt:lpstr>CESANTIA!Área_de_impresión</vt:lpstr>
      <vt:lpstr>'COT-SIL-CCAF'!Área_de_impresión</vt:lpstr>
      <vt:lpstr>'DIAS-MAT'!Área_de_impresión</vt:lpstr>
      <vt:lpstr>'EMP-TRA-PEN-CCAF'!Área_de_impresión</vt:lpstr>
      <vt:lpstr>'EMP-TRA-REM'!Área_de_impresión</vt:lpstr>
      <vt:lpstr>'GASTO-AFAM'!Área_de_impresión</vt:lpstr>
      <vt:lpstr>'GASTO-MAT'!Área_de_impresión</vt:lpstr>
      <vt:lpstr>INDEMNIZ!Área_de_impresión</vt:lpstr>
      <vt:lpstr>INDICE!Área_de_impresión</vt:lpstr>
      <vt:lpstr>'INI-MAT'!Área_de_impresión</vt:lpstr>
      <vt:lpstr>'MONTO CREDITOS'!Área_de_impresión</vt:lpstr>
      <vt:lpstr>'MONTO PENS-AT'!Área_de_impresión</vt:lpstr>
      <vt:lpstr>N°CREDITOS!Área_de_impresión</vt:lpstr>
      <vt:lpstr>'N°PENS AT'!Área_de_impresión</vt:lpstr>
      <vt:lpstr>NºAFAM!Área_de_impresión</vt:lpstr>
      <vt:lpstr>'PENS-CCAF-SEXO'!Área_de_impresión</vt:lpstr>
      <vt:lpstr>SDM!Área_de_impresión</vt:lpstr>
      <vt:lpstr>'SIL-CUR-CCAF'!Área_de_impresión</vt:lpstr>
      <vt:lpstr>SUBSIDIOS!Área_de_impresión</vt:lpstr>
      <vt:lpstr>SUF!Área_de_impresión</vt:lpstr>
      <vt:lpstr>'TASAS-INTERES'!Área_de_impresión</vt:lpstr>
      <vt:lpstr>'TRAB PROT Y EMP '!Área_de_impresión</vt:lpstr>
      <vt:lpstr>'TRAB-CCAF-SEXO'!Área_de_impresión</vt:lpstr>
      <vt:lpstr>Enero</vt:lpstr>
      <vt:lpstr>MONTO_DE_INDEMNIZACIONES_POR_ACCIDENTES_DEL_TRABAJO</vt:lpstr>
      <vt:lpstr>MONTO_DE_LOS_CREDITOS_SOCIALES_OTORGADOS_POR_EL_SISTEMA_C.C.A.F.</vt:lpstr>
      <vt:lpstr>MONTO_PAGADO_EN_SUBSIDIOS_DE_ORIGEN_COMUN__POR_LAS_C.C.A.F.</vt:lpstr>
      <vt:lpstr>MONTO_TOTAL_DE_CREDITOS_DE_CONSUMO_OTORGADOS_POR_EL_SISTEMA_C.C.A.F.</vt:lpstr>
      <vt:lpstr>MONTO_TOTAL_DE_SUBSIDIOS_PAGADOS_POR_ACCIDENTES_DEL_TRABAJO</vt:lpstr>
      <vt:lpstr>MONTOS_EN_CREDITOS_HIPOTECARIOS_OTORGADOS_POR_EL_SISTEMA_C.C.A.F.</vt:lpstr>
      <vt:lpstr>MONTOS_TOTALES_DE__PENSIONES_VIGENTES_DE_LA_LEY_N_16.744_SEGÚN_TIPO_DE_PENSION</vt:lpstr>
      <vt:lpstr>MONTOS_TOTALES_DE_PENSIONES_DE_LA_LEY_N_16.744</vt:lpstr>
      <vt:lpstr>'INI-MAT'!N__DE_SUBSIDIOS_INICIADOS_SISTEMA_DE_SUBSIDIOS_MATERNALES_AÑO_2005</vt:lpstr>
      <vt:lpstr>NUMERO__DE_EMPRESAS_ADHERENTES</vt:lpstr>
      <vt:lpstr>NUMERO__DE_TRABAJADORES_PROTEGIDOS</vt:lpstr>
      <vt:lpstr>NÚMERO__DE_TRABAJADORES_PROTEGIDOS_POR_EL_SEGURO_DE_LA_LEY_N°_16.744__SEGÚN_SEXO</vt:lpstr>
      <vt:lpstr>NUMERO_DE_ACCIDENTES__SEGÚN_TIPO_DE_ACCIDENTE_Y_MUTUAL</vt:lpstr>
      <vt:lpstr>NUMERO_DE_ACCIDENTES_Y_DE_ENFERMEDADES_PROFESIONALES_POR_SEXO</vt:lpstr>
      <vt:lpstr>NUMERO_DE_CREDITOS_HIPOTECARIOS_OTORGADOS_POR_EL_SISTEMA_CCAF</vt:lpstr>
      <vt:lpstr>NUMERO_DE_CREDITOS_SOCIALES_OTORGADOS_POR_EL_SISTEMA_C.C.A.F.</vt:lpstr>
      <vt:lpstr>NÚMERO_DE_DÍAS_DE_SUBSIDIOS_PAGADOS_POR_ACCIDENTES_DEL_TRABAJO</vt:lpstr>
      <vt:lpstr>NUMERO_DE_DIAS_PAGADOS_EN_SUBSIDIOS_DE_ORIGEN_COMUN__POR_LAS_C.C.A.F.</vt:lpstr>
      <vt:lpstr>NUMERO_DE_DIAS_PERDIDOS__POR_ACCIDENTES_DEL_TRABAJO_Y_DE_TRAYECTO__SEGÚN_TIPO_DE_ACCIDENTE_Y_MUTUAL</vt:lpstr>
      <vt:lpstr>NUMERO_DE_EMPRESAS_AFILIADAS_A__C.C.A.F.</vt:lpstr>
      <vt:lpstr>NÚMERO_DE_ENTIDADES_EMPLEADORAS_COTIZANTES</vt:lpstr>
      <vt:lpstr>NÚMERO_DE_INDEMNIZACIONES_POR_ACCIDENTES_DEL_TRABAJO</vt:lpstr>
      <vt:lpstr>NUMERO_DE_PENSIONADOS_AFILIADOS_A_C.C.A.F.</vt:lpstr>
      <vt:lpstr>NUMERO_DE_PENSIONES_VIGENTES_DE_LA_LEY_N_16.744_SEGÚN_TIPO_DE_PENSION</vt:lpstr>
      <vt:lpstr>NUMERO_DE_SUBSIDIOS_INICIADOS_DE_ORIGEN_COMUN_PAGADOS_POR_LAS_C.C.A.F.</vt:lpstr>
      <vt:lpstr>NÚMERO_DE_SUBSIDIOS_INICIADOS_POR_ACCIDENTES_DEL_TRABAJO</vt:lpstr>
      <vt:lpstr>NUMERO_DE_TRABAJADORES_AFILIADOS__A__C.C.A.F.</vt:lpstr>
      <vt:lpstr>NUMERO_DE_TRABAJADORES_COTIZANTES_AL_REGIMEN_SIL__POR_C.C.A.F.</vt:lpstr>
      <vt:lpstr>NÚMERO_DE_TRABAJADORES_HOMBRES_AFILIADOS__A__C.C.A.F.</vt:lpstr>
      <vt:lpstr>NÚMERO_DE_TRABAJADORES_POR_LOS_QUE_SE_COTIZÓ</vt:lpstr>
      <vt:lpstr>NUMERO_TOTAL_DE_AFILIADOS_A_C.C.A.F.</vt:lpstr>
      <vt:lpstr>NÚMERO_TOTAL_DE_PENSIONADOS_AFILIADOS__A__C.C.A.F.</vt:lpstr>
      <vt:lpstr>NÚMERO_TOTAL_DE_TRABAJADORES_AFILIADOS__A__C.C.A.F._POR_SEXO</vt:lpstr>
      <vt:lpstr>REMUNERACIÓN_IMPONIBLE_DE_LOS_TRABAJADORES_POR_LOS_QUE_SE_COTIZÓ_A</vt:lpstr>
      <vt:lpstr>ssssssssssssss</vt:lpstr>
      <vt:lpstr>TASAS_DE_INTERES_MENSUAL_PARA_OPERACIONES_NO_REAJUSTABLES_EN_MONEDA_NACIONAL</vt:lpstr>
      <vt:lpstr>Volver_al_Indice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ARojas</dc:creator>
  <cp:lastModifiedBy>Claudia N MunozM</cp:lastModifiedBy>
  <cp:lastPrinted>2014-04-15T15:35:38Z</cp:lastPrinted>
  <dcterms:created xsi:type="dcterms:W3CDTF">2006-03-09T14:40:00Z</dcterms:created>
  <dcterms:modified xsi:type="dcterms:W3CDTF">2015-01-22T19:12:04Z</dcterms:modified>
</cp:coreProperties>
</file>