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codeName="ThisWorkbook"/>
  <bookViews>
    <workbookView xWindow="-15" yWindow="-15" windowWidth="7500" windowHeight="8100" tabRatio="973"/>
  </bookViews>
  <sheets>
    <sheet name="INDICE" sheetId="4" r:id="rId1"/>
    <sheet name="EMP-TRA-REM" sheetId="8" r:id="rId2"/>
    <sheet name="TRAB PROT Y EMP " sheetId="28" r:id="rId3"/>
    <sheet name="ACC Y DIAS PERD" sheetId="29" r:id="rId4"/>
    <sheet name="SUBSIDIOS" sheetId="9" r:id="rId5"/>
    <sheet name="N°PENS AT" sheetId="30" r:id="rId6"/>
    <sheet name="MONTO PENS-AT" sheetId="10" r:id="rId7"/>
    <sheet name="INDEMNIZ" sheetId="11" r:id="rId8"/>
    <sheet name="EMP-TRA-PEN-CCAF" sheetId="12" r:id="rId9"/>
    <sheet name="TASAS-INTERES" sheetId="13" r:id="rId10"/>
    <sheet name="CRE-SOC e HIP" sheetId="14" r:id="rId11"/>
    <sheet name="COT-SIL-CCAF" sheetId="15" r:id="rId12"/>
    <sheet name="SIL-CUR-CCAF" sheetId="25" r:id="rId13"/>
    <sheet name="INI-MAT" sheetId="16" r:id="rId14"/>
    <sheet name="DIAS-MAT" sheetId="17" r:id="rId15"/>
    <sheet name="GASTO-MAT" sheetId="18" r:id="rId16"/>
    <sheet name="NºAFAM" sheetId="19" r:id="rId17"/>
    <sheet name="GASTO-AFAM" sheetId="20" r:id="rId18"/>
    <sheet name="SUF" sheetId="22" r:id="rId19"/>
    <sheet name="SUF DISC" sheetId="31" r:id="rId20"/>
    <sheet name="CESANTIA" sheetId="23" r:id="rId21"/>
    <sheet name="Hoja1" sheetId="32" r:id="rId22"/>
  </sheets>
  <definedNames>
    <definedName name="AÑO_2008">'N°PENS AT'!$A$24</definedName>
    <definedName name="_xlnm.Print_Area" localSheetId="3">'ACC Y DIAS PERD'!$B$2:$N$40</definedName>
    <definedName name="_xlnm.Print_Area" localSheetId="20">CESANTIA!$B$2:$N$36</definedName>
    <definedName name="_xlnm.Print_Area" localSheetId="11">'COT-SIL-CCAF'!$B$2:$O$11</definedName>
    <definedName name="_xlnm.Print_Area" localSheetId="10">'CRE-SOC e HIP'!$B$2:$O$25</definedName>
    <definedName name="_xlnm.Print_Area" localSheetId="14">'DIAS-MAT'!$B$2:$O$36</definedName>
    <definedName name="_xlnm.Print_Area" localSheetId="8">'EMP-TRA-PEN-CCAF'!$B$2:$O$44</definedName>
    <definedName name="_xlnm.Print_Area" localSheetId="1">'EMP-TRA-REM'!$B$2:$O$45</definedName>
    <definedName name="_xlnm.Print_Area" localSheetId="17">'GASTO-AFAM'!$B$2:$N$130</definedName>
    <definedName name="_xlnm.Print_Area" localSheetId="15">'GASTO-MAT'!$B$2:$O$36</definedName>
    <definedName name="_xlnm.Print_Area" localSheetId="7">INDEMNIZ!$B$2:$O$56</definedName>
    <definedName name="_xlnm.Print_Area" localSheetId="0">INDICE!$C$3:$D$57</definedName>
    <definedName name="_xlnm.Print_Area" localSheetId="13">'INI-MAT'!$B$2:$O$36</definedName>
    <definedName name="_xlnm.Print_Area" localSheetId="6">'MONTO PENS-AT'!$A$26:$O$64</definedName>
    <definedName name="_xlnm.Print_Area" localSheetId="5">'N°PENS AT'!$A$22:$N$57</definedName>
    <definedName name="_xlnm.Print_Area" localSheetId="16">NºAFAM!$B$104:$L$136</definedName>
    <definedName name="_xlnm.Print_Area" localSheetId="12">'SIL-CUR-CCAF'!$B$2:$O$38</definedName>
    <definedName name="_xlnm.Print_Area" localSheetId="4">SUBSIDIOS!$B$2:$O$86</definedName>
    <definedName name="_xlnm.Print_Area" localSheetId="18">SUF!$B$2:$M$36</definedName>
    <definedName name="_xlnm.Print_Area" localSheetId="19">'SUF DISC'!$A$2:$N$40</definedName>
    <definedName name="_xlnm.Print_Area" localSheetId="9">'TASAS-INTERES'!$B$2:$Q$36</definedName>
    <definedName name="_xlnm.Print_Area" localSheetId="2">'TRAB PROT Y EMP '!$B$2:$O$25</definedName>
    <definedName name="Enero">'N°PENS AT'!$B$4</definedName>
    <definedName name="GASTO_EN_ASIGNACIONES_FAMILIARES__PAGADAS__AÑO_2005">'GASTO-AFAM'!$B$2</definedName>
    <definedName name="GASTO_EN_SUBSIDIOS_MATERNALES_PAGADOS_POR_EL_F.U.P.F._AÑO_2005">'GASTO-MAT'!$B$2</definedName>
    <definedName name="MONTO__DE__PENSIONES_EMITIDAS_POR_TIPO_DE_PENSION_E_INSTITUCIONES">#REF!</definedName>
    <definedName name="MONTO__DE_PENSIONES_ASISTENCIALES_EMITIDAS_SEGÚN_TIPO_DE_PENSION">#REF!</definedName>
    <definedName name="MONTO_DE_BONOS_DE_RECONOCIMIENTO_PAGADOS_SEGUN_MES_Y__EX_CAJAS_DE_PREVISIÓN">#REF!</definedName>
    <definedName name="MONTO_DE_INDEMNIZACIONES_POR_ACCIDENTES_DEL_TRABAJO">INDEMNIZ!$B$29</definedName>
    <definedName name="MONTO_DE_LOS_CREDITOS_SOCIALES_OTORGADOS_POR_EL_SISTEMA_C.C.A.F.">'CRE-SOC e HIP'!$B$15</definedName>
    <definedName name="MONTO_DE_PENSIONES_ASISTENCIALES_EMITIDAS_SEGÚN__REGIONES">#REF!</definedName>
    <definedName name="MONTO_DE_PENSIONES_ASISTENCIALES_EMITIDAS_SEGÚN_TIPO_REGIONES">#REF!</definedName>
    <definedName name="MONTO_DE_PENSIONES_EMITIDAS_POR_REGIONES">#REF!</definedName>
    <definedName name="MONTO_DE_PENSIONES_EMITIDAS_SEGUN_MES_Y_CAJAS_DE_PREVISIÓN">#REF!</definedName>
    <definedName name="MONTO_EMITIDO_EN_SUBSIDIOS_POR_DISCAPACIDAD_MENTAL__SEGÚN_REGIONES">'SUF DISC'!$A$22</definedName>
    <definedName name="MONTO_PAGADO_EN_SUBSIDIOS_DE_CESANTIA_PAGADOS_POR_EL_F.U.P.F.">CESANTIA!$B$20</definedName>
    <definedName name="MONTO_PAGADO_EN_SUBSIDIOS_DE_ORIGEN_COMUN__POR_LAS_C.C.A.F.">'SIL-CUR-CCAF'!$B$27</definedName>
    <definedName name="MONTO_PASIS_POR_REGIONES">#REF!</definedName>
    <definedName name="MONTO_TOTAL_DE_SUBSIDIOS_PAGADOS_POR_ACCIDENTES_DEL_TRABAJO">SUBSIDIOS!$B$60</definedName>
    <definedName name="MONTOPASISREGIONES">#REF!</definedName>
    <definedName name="MONTOS_EN_CREDITOS_HIPOTECARIOS_OTORGADOS_POR_EL_SISTEMA_C.C.A.F.">'CRE-SOC e HIP'!$B$40:$E$40</definedName>
    <definedName name="MONTOS_TOTALES_DE__PENSIONES_VIGENTES_DE_LA_LEY_N_16.744_SEGÚN_TIPO_DE_PENSION">'MONTO PENS-AT'!$B$26</definedName>
    <definedName name="MONTOS_TOTALES_DE_PENSIONES_DE_LA_LEY_N_16.744">'MONTO PENS-AT'!$B$2</definedName>
    <definedName name="N__DE_SUBSIDIOS_INICIADOS_SISTEMA_DE_SUBSIDIOS_MATERNALES_AÑO_2005">'INI-MAT'!$B$2</definedName>
    <definedName name="NUMERO__DE_ASIGNACIONES_FAMILIARES__PAGADAS_SEGÚN_INSTITUCIONES">NºAFAM!$B$2</definedName>
    <definedName name="NUMERO__DE_EMPRESAS_ADHERENTES">'TRAB PROT Y EMP '!$B$15</definedName>
    <definedName name="NUMERO__DE_PENSIONES_ASISTENCIALES_EMITIDAS_SEGÚN_REGIONES">#REF!</definedName>
    <definedName name="NUMERO__DE_TRABAJADORES_PROTEGIDOS">'TRAB PROT Y EMP '!$B$2</definedName>
    <definedName name="NUMERO__Y_MONTO_DE_PENSIONES_ASISTENCIALES_EMITIDAS">#REF!</definedName>
    <definedName name="NUMERO_DE__PENSIONES_EMITIDAS_POR_TIPO_DE_PENSION_E_INSTITUCIONES">#REF!</definedName>
    <definedName name="NUMERO_DE_ACCIDENTES__SEGÚN_TIPO_DE_ACCIDENTE_Y_MUTUAL">'ACC Y DIAS PERD'!$B$2</definedName>
    <definedName name="NÚMERO_DE_BONOS_DE_RECONOCIMIENTO_PAGADOS_SEGUN_MES_Y__EX_CAJAS_DE_PREVISION">#REF!</definedName>
    <definedName name="NUMERO_DE_CAUSANTES_DE_SUBSIDIO_FAMILIAR__SEGÚN_REGIONES">SUF!$B$17</definedName>
    <definedName name="NÚMERO_DE_COTIZANTES_PARA_PENSIONES_SEGÚN_EX_CAJAS_DE_PREVISIÓN">#REF!</definedName>
    <definedName name="NUMERO_DE_CREDITOS_HIPOTECARIOS_OTORGADOS_POR_EL_SISTEMA_CCAF">'CRE-SOC e HIP'!$B$28</definedName>
    <definedName name="NUMERO_DE_CREDITOS_SOCIALES_OTORGADOS_POR_EL_SISTEMA_C.C.A.F.">'CRE-SOC e HIP'!$B$2</definedName>
    <definedName name="NÚMERO_DE_DÍAS_DE_SUBSIDIOS_PAGADOS_POR_ACCIDENTES_DEL_TRABAJO">SUBSIDIOS!$B$31</definedName>
    <definedName name="NUMERO_DE_DIAS_PAGADOS_EN_SUBSIDIOS_DE_ORIGEN_COMUN__POR_LAS_C.C.A.F.">'SIL-CUR-CCAF'!$B$15</definedName>
    <definedName name="NUMERO_DE_DIAS_PAGADOS_POR_EL_SISTEMA_MATERNAL_AÑO_2005">'DIAS-MAT'!$B$2</definedName>
    <definedName name="NUMERO_DE_DIAS_PERDIDOS__POR_ACCIDENTES_DEL_TRABAJO_Y_DE_TRAYECTO__SEGÚN_TIPO_DE_ACCIDENTE_Y_MUTUAL">'ACC Y DIAS PERD'!$B$25</definedName>
    <definedName name="NUMERO_DE_EMPRESAS_AFILIADAS_A__C.C.A.F.">'EMP-TRA-PEN-CCAF'!$B$2</definedName>
    <definedName name="NÚMERO_DE_ENTIDADES_EMPLEADORAS_COTIZANTES">'EMP-TRA-REM'!$B$2</definedName>
    <definedName name="NÚMERO_DE_INDEMNIZACIONES_POR_ACCIDENTES_DEL_TRABAJO">INDEMNIZ!$B$2</definedName>
    <definedName name="NUMERO_DE_NUEVOS_CUPOS_OTORGADOS_DE_PASIS">#REF!</definedName>
    <definedName name="NUMERO_DE_NUEVOS_CUPOS_OTORGADOS_DE_PASIS_POR_REGIONES">#REF!</definedName>
    <definedName name="NUMERO_DE_PENSIONADOS_AFILIADOS_A_C.C.A.F.">'EMP-TRA-PEN-CCAF'!$B$24</definedName>
    <definedName name="NUMERO_DE_PENSIONES_EMITIDAS_POR_REGIONES">#REF!</definedName>
    <definedName name="NÚMERO_DE_PENSIONES_EMITIDAS_SEGUN_MES_Y_CAJAS_DE_PREVISIÓN">#REF!</definedName>
    <definedName name="NUMERO_DE_PENSIONES_VIGENTES_DE_LA_LEY_N_16.744_SEGÚN_ENTIDAD">'MONTO PENS-AT'!#REF!</definedName>
    <definedName name="NUMERO_DE_PENSIONES_VIGENTES_DE_LA_LEY_N_16.744_SEGÚN_TIPO_DE_PENSION">'N°PENS AT'!$A$22</definedName>
    <definedName name="NUMERO_DE_SUBSIDIOS_DE_CESANTIA_PAGADOS_POR_F.U.P.F.">CESANTIA!$B$2</definedName>
    <definedName name="NUMERO_DE_SUBSIDIOS_FAMILIARES__SEGÚN_TIPO_DE_SUBSIDIO_Y_REGIONES">SUF!$B$38</definedName>
    <definedName name="NUMERO_DE_SUBSIDIOS_INICIADOS_DE_ORIGEN_COMUN_PAGADOS_POR_LAS_C.C.A.F.">'SIL-CUR-CCAF'!$B$2</definedName>
    <definedName name="NÚMERO_DE_SUBSIDIOS_INICIADOS_POR_ACCIDENTES_DEL_TRABAJO">SUBSIDIOS!$B$2</definedName>
    <definedName name="NUMERO_DE_SUBSIDIOS_POR_DISCAPACIDAD_MENTAL__SEGÚN_REGIONES">'SUF DISC'!$A$2</definedName>
    <definedName name="NUMERO_DE_TRABAJADORES_AFILIADOS__A__C.C.A.F.">'EMP-TRA-PEN-CCAF'!$B$13</definedName>
    <definedName name="NUMERO_DE_TRABAJADORES_COTIZANTES_AL_REGIMEN_SIL__POR_C.C.A.F.">'COT-SIL-CCAF'!$B$2</definedName>
    <definedName name="NÚMERO_DE_TRABAJADORES_POR_LOS_QUE_SE_COTIZÓ">'EMP-TRA-REM'!$B$17</definedName>
    <definedName name="NUMERO_TOTAL_DE_AFILIADOS_A_C.C.A.F.">'EMP-TRA-PEN-CCAF'!$B$35</definedName>
    <definedName name="NUMERO_Y_MONTO_DE_PENSIONES_DE_LEYES_ESPECIALES_EMITIDAS">#REF!</definedName>
    <definedName name="REMUNERACIÓN_IMPONIBLE_DE_LOS_TRABAJADORES_POR_LOS_QUE_SE_COTIZÓ_A">'EMP-TRA-REM'!$B$33</definedName>
    <definedName name="REMUNERACIONES_IMPONIBLES_PARA_PENSIONES__SEGUN_EX_CAJAS_DE_PREVISION">#REF!</definedName>
    <definedName name="SUBSIDIOS_FAMILIARES_EMITIDOS___BENEFICIARIOS__MONTO_Y_CAUSANTES_POR_TIPO">SUF!$B$2</definedName>
    <definedName name="TASAS_DE_INTERES_MENSUAL_PARA_OPERACIONES_NO_REAJUSTABLES_EN_MONEDA_NACIONAL">'TASAS-INTERES'!A1</definedName>
    <definedName name="Volver_al_Indice">'N°PENS AT'!$B1048575</definedName>
  </definedNames>
  <calcPr calcId="125725"/>
</workbook>
</file>

<file path=xl/calcChain.xml><?xml version="1.0" encoding="utf-8"?>
<calcChain xmlns="http://schemas.openxmlformats.org/spreadsheetml/2006/main">
  <c r="O10" i="19"/>
  <c r="O17"/>
  <c r="O10" i="12"/>
  <c r="O9"/>
  <c r="O8"/>
  <c r="O7"/>
  <c r="O6"/>
  <c r="O43"/>
  <c r="O42"/>
  <c r="O41"/>
  <c r="O40"/>
  <c r="O39"/>
  <c r="O21"/>
  <c r="O20"/>
  <c r="O19"/>
  <c r="O18"/>
  <c r="O17"/>
  <c r="O29"/>
  <c r="O30"/>
  <c r="O31"/>
  <c r="O32"/>
  <c r="O28"/>
  <c r="O35" i="18"/>
  <c r="O29"/>
  <c r="O31"/>
  <c r="O32"/>
  <c r="O33"/>
  <c r="N31"/>
  <c r="N32"/>
  <c r="N33"/>
  <c r="M32"/>
  <c r="M33"/>
  <c r="M21"/>
  <c r="O24"/>
  <c r="O23"/>
  <c r="O22"/>
  <c r="O21"/>
  <c r="D21"/>
  <c r="E21"/>
  <c r="F21"/>
  <c r="G21"/>
  <c r="H21"/>
  <c r="I21"/>
  <c r="J21"/>
  <c r="K21"/>
  <c r="L21"/>
  <c r="N21"/>
  <c r="D22"/>
  <c r="E22"/>
  <c r="F22"/>
  <c r="G22"/>
  <c r="H22"/>
  <c r="I22"/>
  <c r="J22"/>
  <c r="K22"/>
  <c r="L22"/>
  <c r="M22"/>
  <c r="N22"/>
  <c r="D23"/>
  <c r="E23"/>
  <c r="F23"/>
  <c r="G23"/>
  <c r="H23"/>
  <c r="I23"/>
  <c r="J23"/>
  <c r="K23"/>
  <c r="L23"/>
  <c r="M23"/>
  <c r="N23"/>
  <c r="C22"/>
  <c r="C23"/>
  <c r="O9" i="19"/>
  <c r="O11"/>
  <c r="O12"/>
  <c r="O13"/>
  <c r="O14"/>
  <c r="O15"/>
  <c r="O16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7"/>
  <c r="O88"/>
  <c r="O89"/>
  <c r="O90"/>
  <c r="O91"/>
  <c r="O92"/>
  <c r="O93"/>
  <c r="O94"/>
  <c r="O95"/>
  <c r="O96"/>
  <c r="O97"/>
  <c r="O98"/>
  <c r="O99"/>
  <c r="O100"/>
  <c r="O101"/>
  <c r="O102"/>
  <c r="O104"/>
  <c r="O105"/>
  <c r="O106"/>
  <c r="O108"/>
  <c r="O109"/>
  <c r="O110"/>
  <c r="O111"/>
  <c r="O112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7"/>
  <c r="O8"/>
  <c r="O24" i="28" l="1"/>
  <c r="O23"/>
  <c r="O22"/>
  <c r="O21"/>
  <c r="O9"/>
  <c r="O10"/>
  <c r="O11"/>
  <c r="O8"/>
  <c r="N19" i="18"/>
  <c r="M19"/>
  <c r="N20" i="17"/>
  <c r="M20"/>
  <c r="L20"/>
  <c r="K20"/>
  <c r="J20"/>
  <c r="I20"/>
  <c r="H20"/>
  <c r="G20"/>
  <c r="F20"/>
  <c r="E20"/>
  <c r="D20"/>
  <c r="C20"/>
  <c r="L35" i="16"/>
  <c r="K35"/>
  <c r="J35"/>
  <c r="I35"/>
  <c r="H35"/>
  <c r="G35"/>
  <c r="F35"/>
  <c r="E35"/>
  <c r="D35"/>
  <c r="C35"/>
  <c r="O30"/>
  <c r="N30"/>
  <c r="M30"/>
  <c r="L30"/>
  <c r="K30"/>
  <c r="J30"/>
  <c r="I30"/>
  <c r="H30"/>
  <c r="G30"/>
  <c r="F30"/>
  <c r="E30"/>
  <c r="D30"/>
  <c r="C30"/>
  <c r="L25"/>
  <c r="K25"/>
  <c r="J25"/>
  <c r="I25"/>
  <c r="H25"/>
  <c r="G25"/>
  <c r="F25"/>
  <c r="E25"/>
  <c r="D25"/>
  <c r="C25"/>
  <c r="N20"/>
  <c r="M20"/>
  <c r="L20"/>
  <c r="K20"/>
  <c r="J20"/>
  <c r="I20"/>
  <c r="H20"/>
  <c r="G20"/>
  <c r="F20"/>
  <c r="E20"/>
  <c r="D20"/>
  <c r="C20"/>
  <c r="O15"/>
  <c r="N15"/>
  <c r="M15"/>
  <c r="L15"/>
  <c r="K15"/>
  <c r="J15"/>
  <c r="I15"/>
  <c r="H15"/>
  <c r="G15"/>
  <c r="F15"/>
  <c r="E15"/>
  <c r="D15"/>
  <c r="C15"/>
  <c r="O18" i="18"/>
  <c r="O17"/>
  <c r="O16"/>
  <c r="C21"/>
  <c r="O19" i="17"/>
  <c r="O18"/>
  <c r="O17"/>
  <c r="D22"/>
  <c r="E22"/>
  <c r="F22"/>
  <c r="G22"/>
  <c r="H22"/>
  <c r="I22"/>
  <c r="J22"/>
  <c r="K22"/>
  <c r="L22"/>
  <c r="M22"/>
  <c r="N22"/>
  <c r="O22"/>
  <c r="D23"/>
  <c r="E23"/>
  <c r="F23"/>
  <c r="G23"/>
  <c r="H23"/>
  <c r="I23"/>
  <c r="J23"/>
  <c r="K23"/>
  <c r="L23"/>
  <c r="M23"/>
  <c r="N23"/>
  <c r="O23"/>
  <c r="D24"/>
  <c r="E24"/>
  <c r="F24"/>
  <c r="G24"/>
  <c r="H24"/>
  <c r="I24"/>
  <c r="J24"/>
  <c r="K24"/>
  <c r="L24"/>
  <c r="M24"/>
  <c r="N24"/>
  <c r="O24"/>
  <c r="C23"/>
  <c r="C24"/>
  <c r="C22"/>
  <c r="O19" i="16"/>
  <c r="O18"/>
  <c r="O23" s="1"/>
  <c r="O17"/>
  <c r="D22"/>
  <c r="E22"/>
  <c r="F22"/>
  <c r="G22"/>
  <c r="H22"/>
  <c r="I22"/>
  <c r="J22"/>
  <c r="K22"/>
  <c r="L22"/>
  <c r="M22"/>
  <c r="N22"/>
  <c r="O22"/>
  <c r="D23"/>
  <c r="E23"/>
  <c r="F23"/>
  <c r="G23"/>
  <c r="H23"/>
  <c r="I23"/>
  <c r="J23"/>
  <c r="K23"/>
  <c r="L23"/>
  <c r="M23"/>
  <c r="N23"/>
  <c r="D24"/>
  <c r="E24"/>
  <c r="F24"/>
  <c r="G24"/>
  <c r="H24"/>
  <c r="I24"/>
  <c r="J24"/>
  <c r="K24"/>
  <c r="L24"/>
  <c r="M24"/>
  <c r="N24"/>
  <c r="O24"/>
  <c r="C23"/>
  <c r="C24"/>
  <c r="C22"/>
  <c r="O81" i="20"/>
  <c r="O50" i="11"/>
  <c r="O49"/>
  <c r="O48"/>
  <c r="O47" s="1"/>
  <c r="O39"/>
  <c r="O52"/>
  <c r="O51"/>
  <c r="O46"/>
  <c r="O45"/>
  <c r="O44"/>
  <c r="O42"/>
  <c r="O41"/>
  <c r="O40"/>
  <c r="O38"/>
  <c r="O36"/>
  <c r="O35" s="1"/>
  <c r="O15"/>
  <c r="O19"/>
  <c r="O20"/>
  <c r="O21"/>
  <c r="O22"/>
  <c r="O24"/>
  <c r="O23"/>
  <c r="O18"/>
  <c r="O17"/>
  <c r="O16"/>
  <c r="O14"/>
  <c r="O13"/>
  <c r="O12"/>
  <c r="O9"/>
  <c r="O10"/>
  <c r="O8"/>
  <c r="O11" i="8"/>
  <c r="O20" i="17" l="1"/>
  <c r="N25" i="16"/>
  <c r="O25"/>
  <c r="M25"/>
  <c r="O20"/>
  <c r="O19" i="18"/>
  <c r="O53" i="11"/>
  <c r="O43"/>
  <c r="M11" i="19" l="1"/>
  <c r="N11"/>
  <c r="N53" i="30" l="1"/>
  <c r="O51" i="20" l="1"/>
  <c r="J42" i="29"/>
  <c r="K42"/>
  <c r="L42"/>
  <c r="M42"/>
  <c r="N42"/>
  <c r="K37"/>
  <c r="L37"/>
  <c r="M37"/>
  <c r="N37"/>
  <c r="J33"/>
  <c r="K33"/>
  <c r="L33"/>
  <c r="M33"/>
  <c r="N33"/>
  <c r="L6"/>
  <c r="L10"/>
  <c r="M10"/>
  <c r="N10"/>
  <c r="M19"/>
  <c r="N19"/>
  <c r="M14"/>
  <c r="N14"/>
  <c r="L14"/>
  <c r="L19"/>
  <c r="L7" i="28"/>
  <c r="L20"/>
  <c r="D11" i="19"/>
  <c r="E11"/>
  <c r="F11"/>
  <c r="G11"/>
  <c r="H11"/>
  <c r="I11"/>
  <c r="J11"/>
  <c r="K11"/>
  <c r="L11"/>
  <c r="C11"/>
  <c r="D52" i="20" l="1"/>
  <c r="E52"/>
  <c r="F52"/>
  <c r="G52"/>
  <c r="H52"/>
  <c r="I52"/>
  <c r="J52"/>
  <c r="K52"/>
  <c r="L52"/>
  <c r="M52"/>
  <c r="N52"/>
  <c r="C52"/>
  <c r="K6" i="29" l="1"/>
  <c r="K10"/>
  <c r="K14"/>
  <c r="K19"/>
  <c r="K20" i="28"/>
  <c r="K7"/>
  <c r="D31" i="18"/>
  <c r="E31"/>
  <c r="F31"/>
  <c r="G31"/>
  <c r="H31"/>
  <c r="I31"/>
  <c r="J31"/>
  <c r="K31"/>
  <c r="L31"/>
  <c r="D32"/>
  <c r="E32"/>
  <c r="F32"/>
  <c r="G32"/>
  <c r="H32"/>
  <c r="I32"/>
  <c r="J32"/>
  <c r="K32"/>
  <c r="L32"/>
  <c r="D33"/>
  <c r="E33"/>
  <c r="F33"/>
  <c r="G33"/>
  <c r="H33"/>
  <c r="I33"/>
  <c r="J33"/>
  <c r="K33"/>
  <c r="L33"/>
  <c r="C32"/>
  <c r="C33"/>
  <c r="C31"/>
  <c r="D14"/>
  <c r="E14"/>
  <c r="F14"/>
  <c r="G14"/>
  <c r="H14"/>
  <c r="I14"/>
  <c r="J14"/>
  <c r="K14"/>
  <c r="L14"/>
  <c r="M14"/>
  <c r="N14"/>
  <c r="C14"/>
  <c r="M13" i="22"/>
  <c r="J82" i="9"/>
  <c r="K82"/>
  <c r="J56"/>
  <c r="K56"/>
  <c r="J53"/>
  <c r="K53"/>
  <c r="I24"/>
  <c r="J24"/>
  <c r="K24"/>
  <c r="J12"/>
  <c r="K12"/>
  <c r="J14" i="29"/>
  <c r="J19"/>
  <c r="K128" i="20" l="1"/>
  <c r="K109"/>
  <c r="K103"/>
  <c r="K99"/>
  <c r="K82"/>
  <c r="K18"/>
  <c r="K12"/>
  <c r="K129" l="1"/>
  <c r="I42" i="29"/>
  <c r="I33"/>
  <c r="H33"/>
  <c r="J50" i="11" l="1"/>
  <c r="J49"/>
  <c r="J48"/>
  <c r="J43"/>
  <c r="J39"/>
  <c r="J35"/>
  <c r="J36" i="10"/>
  <c r="J35"/>
  <c r="J34"/>
  <c r="J33"/>
  <c r="J32"/>
  <c r="J31"/>
  <c r="J37"/>
  <c r="J30" s="1"/>
  <c r="J20"/>
  <c r="J18"/>
  <c r="J17"/>
  <c r="J16"/>
  <c r="J10"/>
  <c r="J7"/>
  <c r="J85" i="9"/>
  <c r="I82"/>
  <c r="J47" i="11" l="1"/>
  <c r="J53" s="1"/>
  <c r="I14" i="29"/>
  <c r="I19"/>
  <c r="K24" i="25" l="1"/>
  <c r="K23"/>
  <c r="K22"/>
  <c r="K21"/>
  <c r="K20"/>
  <c r="K11"/>
  <c r="K10"/>
  <c r="K9"/>
  <c r="K8"/>
  <c r="K7"/>
  <c r="C103" i="19" l="1"/>
  <c r="D103"/>
  <c r="E103"/>
  <c r="F103"/>
  <c r="G103"/>
  <c r="H103"/>
  <c r="I103"/>
  <c r="C107"/>
  <c r="D107"/>
  <c r="E107"/>
  <c r="F107"/>
  <c r="G107"/>
  <c r="H107"/>
  <c r="I107"/>
  <c r="C113"/>
  <c r="D113"/>
  <c r="E113"/>
  <c r="F113"/>
  <c r="G113"/>
  <c r="H113"/>
  <c r="I113"/>
  <c r="I53" i="9"/>
  <c r="L82" l="1"/>
  <c r="M82"/>
  <c r="N82"/>
  <c r="O84"/>
  <c r="O83"/>
  <c r="O55"/>
  <c r="O54"/>
  <c r="O25"/>
  <c r="O26"/>
  <c r="L24"/>
  <c r="M24"/>
  <c r="N24"/>
  <c r="H24"/>
  <c r="O8" i="20"/>
  <c r="O9"/>
  <c r="O10"/>
  <c r="O11"/>
  <c r="D12"/>
  <c r="E12"/>
  <c r="F12"/>
  <c r="G12"/>
  <c r="H12"/>
  <c r="I12"/>
  <c r="J12"/>
  <c r="L12"/>
  <c r="M12"/>
  <c r="N12"/>
  <c r="C12"/>
  <c r="O7"/>
  <c r="O12" l="1"/>
  <c r="O24" i="9"/>
  <c r="O82"/>
  <c r="O53"/>
  <c r="H42" i="29"/>
  <c r="G42"/>
  <c r="F42"/>
  <c r="E42"/>
  <c r="D42"/>
  <c r="C42"/>
  <c r="H19"/>
  <c r="G19"/>
  <c r="F19"/>
  <c r="E19"/>
  <c r="D19"/>
  <c r="C19"/>
  <c r="G56" i="19"/>
  <c r="F56"/>
  <c r="E56"/>
  <c r="D56"/>
  <c r="C56"/>
  <c r="F8" i="9"/>
  <c r="F12"/>
  <c r="M31" i="18"/>
  <c r="O13"/>
  <c r="O12"/>
  <c r="O11"/>
  <c r="O6"/>
  <c r="O14" l="1"/>
  <c r="C8" i="9" l="1"/>
  <c r="D8"/>
  <c r="E8"/>
  <c r="G8"/>
  <c r="H8"/>
  <c r="I8"/>
  <c r="J8"/>
  <c r="K8"/>
  <c r="L8"/>
  <c r="M8"/>
  <c r="N8"/>
  <c r="O9"/>
  <c r="O10"/>
  <c r="O11"/>
  <c r="C12"/>
  <c r="D12"/>
  <c r="E12"/>
  <c r="G12"/>
  <c r="H12"/>
  <c r="I12"/>
  <c r="L12"/>
  <c r="M12"/>
  <c r="N12"/>
  <c r="O13"/>
  <c r="O14"/>
  <c r="O15"/>
  <c r="C16"/>
  <c r="D16"/>
  <c r="E16"/>
  <c r="F16"/>
  <c r="G16"/>
  <c r="H16"/>
  <c r="I16"/>
  <c r="K16"/>
  <c r="L16"/>
  <c r="M16"/>
  <c r="N16"/>
  <c r="O17"/>
  <c r="O18"/>
  <c r="O19"/>
  <c r="C21"/>
  <c r="D21"/>
  <c r="E21"/>
  <c r="F21"/>
  <c r="G21"/>
  <c r="H21"/>
  <c r="I21"/>
  <c r="K21"/>
  <c r="L21"/>
  <c r="M21"/>
  <c r="N21"/>
  <c r="C22"/>
  <c r="D22"/>
  <c r="E22"/>
  <c r="F22"/>
  <c r="G22"/>
  <c r="H22"/>
  <c r="I22"/>
  <c r="K22"/>
  <c r="L22"/>
  <c r="M22"/>
  <c r="N22"/>
  <c r="C23"/>
  <c r="D23"/>
  <c r="E23"/>
  <c r="F23"/>
  <c r="G23"/>
  <c r="H23"/>
  <c r="I23"/>
  <c r="K23"/>
  <c r="L23"/>
  <c r="M23"/>
  <c r="N23"/>
  <c r="C24"/>
  <c r="D24"/>
  <c r="E24"/>
  <c r="F24"/>
  <c r="G24"/>
  <c r="C37"/>
  <c r="D37"/>
  <c r="E37"/>
  <c r="F37"/>
  <c r="G37"/>
  <c r="H37"/>
  <c r="I37"/>
  <c r="K37"/>
  <c r="L37"/>
  <c r="M37"/>
  <c r="N37"/>
  <c r="O38"/>
  <c r="O39"/>
  <c r="O40"/>
  <c r="C41"/>
  <c r="D41"/>
  <c r="E41"/>
  <c r="F41"/>
  <c r="G41"/>
  <c r="H41"/>
  <c r="I41"/>
  <c r="K41"/>
  <c r="L41"/>
  <c r="M41"/>
  <c r="N41"/>
  <c r="O42"/>
  <c r="O43"/>
  <c r="O44"/>
  <c r="C45"/>
  <c r="D45"/>
  <c r="E45"/>
  <c r="F45"/>
  <c r="G45"/>
  <c r="H45"/>
  <c r="I45"/>
  <c r="K45"/>
  <c r="L45"/>
  <c r="M45"/>
  <c r="N45"/>
  <c r="O46"/>
  <c r="O47"/>
  <c r="O48"/>
  <c r="C50"/>
  <c r="D50"/>
  <c r="E50"/>
  <c r="F50"/>
  <c r="G50"/>
  <c r="H50"/>
  <c r="I50"/>
  <c r="K50"/>
  <c r="L50"/>
  <c r="M50"/>
  <c r="N50"/>
  <c r="C51"/>
  <c r="D51"/>
  <c r="E51"/>
  <c r="F51"/>
  <c r="G51"/>
  <c r="H51"/>
  <c r="I51"/>
  <c r="K51"/>
  <c r="L51"/>
  <c r="M51"/>
  <c r="N51"/>
  <c r="C52"/>
  <c r="D52"/>
  <c r="E52"/>
  <c r="F52"/>
  <c r="G52"/>
  <c r="H52"/>
  <c r="I52"/>
  <c r="K52"/>
  <c r="L52"/>
  <c r="M52"/>
  <c r="N52"/>
  <c r="C53"/>
  <c r="D53"/>
  <c r="E53"/>
  <c r="F53"/>
  <c r="G53"/>
  <c r="H53"/>
  <c r="L53"/>
  <c r="M53"/>
  <c r="M56" s="1"/>
  <c r="N53"/>
  <c r="N56" s="1"/>
  <c r="C66"/>
  <c r="D66"/>
  <c r="E66"/>
  <c r="F66"/>
  <c r="G66"/>
  <c r="H66"/>
  <c r="I66"/>
  <c r="K66"/>
  <c r="L66"/>
  <c r="M66"/>
  <c r="N66"/>
  <c r="O67"/>
  <c r="O68"/>
  <c r="O69"/>
  <c r="C70"/>
  <c r="D70"/>
  <c r="E70"/>
  <c r="F70"/>
  <c r="G70"/>
  <c r="H70"/>
  <c r="I70"/>
  <c r="K70"/>
  <c r="L70"/>
  <c r="M70"/>
  <c r="N70"/>
  <c r="O71"/>
  <c r="O72"/>
  <c r="O73"/>
  <c r="C74"/>
  <c r="D74"/>
  <c r="E74"/>
  <c r="F74"/>
  <c r="G74"/>
  <c r="H74"/>
  <c r="I74"/>
  <c r="K74"/>
  <c r="L74"/>
  <c r="M74"/>
  <c r="N74"/>
  <c r="O75"/>
  <c r="O76"/>
  <c r="O77"/>
  <c r="C79"/>
  <c r="D79"/>
  <c r="E79"/>
  <c r="F79"/>
  <c r="G79"/>
  <c r="H79"/>
  <c r="I79"/>
  <c r="K79"/>
  <c r="L79"/>
  <c r="M79"/>
  <c r="N79"/>
  <c r="C80"/>
  <c r="D80"/>
  <c r="E80"/>
  <c r="F80"/>
  <c r="G80"/>
  <c r="H80"/>
  <c r="I80"/>
  <c r="K80"/>
  <c r="L80"/>
  <c r="M80"/>
  <c r="N80"/>
  <c r="C81"/>
  <c r="D81"/>
  <c r="E81"/>
  <c r="F81"/>
  <c r="G81"/>
  <c r="H81"/>
  <c r="I81"/>
  <c r="K81"/>
  <c r="L81"/>
  <c r="M81"/>
  <c r="N81"/>
  <c r="C82"/>
  <c r="D82"/>
  <c r="E82"/>
  <c r="F82"/>
  <c r="G82"/>
  <c r="H82"/>
  <c r="O23" l="1"/>
  <c r="F20"/>
  <c r="O52"/>
  <c r="O37"/>
  <c r="O45"/>
  <c r="O21"/>
  <c r="O80"/>
  <c r="O81"/>
  <c r="O50"/>
  <c r="O51"/>
  <c r="O22"/>
  <c r="O79"/>
  <c r="M78"/>
  <c r="M85" s="1"/>
  <c r="K78"/>
  <c r="K85" s="1"/>
  <c r="I78"/>
  <c r="I85" s="1"/>
  <c r="G78"/>
  <c r="G85" s="1"/>
  <c r="E78"/>
  <c r="E85" s="1"/>
  <c r="C78"/>
  <c r="C85" s="1"/>
  <c r="M49"/>
  <c r="K49"/>
  <c r="I49"/>
  <c r="I56" s="1"/>
  <c r="G49"/>
  <c r="G56" s="1"/>
  <c r="E49"/>
  <c r="E56" s="1"/>
  <c r="C49"/>
  <c r="C56" s="1"/>
  <c r="O41"/>
  <c r="N20"/>
  <c r="N27" s="1"/>
  <c r="L20"/>
  <c r="L27" s="1"/>
  <c r="J27"/>
  <c r="H20"/>
  <c r="H27" s="1"/>
  <c r="F27"/>
  <c r="D20"/>
  <c r="D27" s="1"/>
  <c r="O16"/>
  <c r="O8"/>
  <c r="N78"/>
  <c r="N85" s="1"/>
  <c r="L78"/>
  <c r="L85" s="1"/>
  <c r="H78"/>
  <c r="H85" s="1"/>
  <c r="F78"/>
  <c r="F85" s="1"/>
  <c r="D78"/>
  <c r="D85" s="1"/>
  <c r="O74"/>
  <c r="O70"/>
  <c r="O66"/>
  <c r="N49"/>
  <c r="L49"/>
  <c r="L56" s="1"/>
  <c r="H49"/>
  <c r="H56" s="1"/>
  <c r="F49"/>
  <c r="F56" s="1"/>
  <c r="D49"/>
  <c r="D56" s="1"/>
  <c r="M20"/>
  <c r="M27" s="1"/>
  <c r="K20"/>
  <c r="K27" s="1"/>
  <c r="I20"/>
  <c r="I27" s="1"/>
  <c r="G20"/>
  <c r="G27" s="1"/>
  <c r="E20"/>
  <c r="E27" s="1"/>
  <c r="C20"/>
  <c r="C27" s="1"/>
  <c r="O12"/>
  <c r="H56" i="19"/>
  <c r="I56"/>
  <c r="J56"/>
  <c r="K56"/>
  <c r="L56"/>
  <c r="M56"/>
  <c r="N56"/>
  <c r="O56" l="1"/>
  <c r="O20" i="9"/>
  <c r="O27" s="1"/>
  <c r="O78"/>
  <c r="O85" s="1"/>
  <c r="O49"/>
  <c r="O56" s="1"/>
  <c r="H55" i="10" l="1"/>
  <c r="B16" i="30"/>
  <c r="B15"/>
  <c r="B11"/>
  <c r="B8"/>
  <c r="B5"/>
  <c r="B14" l="1"/>
  <c r="B18" s="1"/>
  <c r="C50" i="11" l="1"/>
  <c r="C49"/>
  <c r="C48"/>
  <c r="C43"/>
  <c r="C39"/>
  <c r="C35"/>
  <c r="C22"/>
  <c r="C21"/>
  <c r="C20"/>
  <c r="C15"/>
  <c r="C11"/>
  <c r="C7"/>
  <c r="G13" i="22"/>
  <c r="F13"/>
  <c r="E13"/>
  <c r="D13"/>
  <c r="C13"/>
  <c r="G51" i="30"/>
  <c r="K30" i="29"/>
  <c r="L30"/>
  <c r="M30"/>
  <c r="N30"/>
  <c r="K31"/>
  <c r="L31"/>
  <c r="M31"/>
  <c r="N31"/>
  <c r="K32"/>
  <c r="L32"/>
  <c r="M32"/>
  <c r="N32"/>
  <c r="M7"/>
  <c r="N7"/>
  <c r="M8"/>
  <c r="N8"/>
  <c r="M9"/>
  <c r="N9"/>
  <c r="K7"/>
  <c r="L7"/>
  <c r="J32"/>
  <c r="N6" l="1"/>
  <c r="M6"/>
  <c r="K29"/>
  <c r="M29"/>
  <c r="N29"/>
  <c r="L29"/>
  <c r="C47" i="11"/>
  <c r="C53" s="1"/>
  <c r="C19"/>
  <c r="C25" s="1"/>
  <c r="I30" i="29"/>
  <c r="J30"/>
  <c r="G37"/>
  <c r="H37"/>
  <c r="I37"/>
  <c r="J37"/>
  <c r="I10"/>
  <c r="J10"/>
  <c r="J7"/>
  <c r="J20" i="28"/>
  <c r="J7"/>
  <c r="H10" i="29" l="1"/>
  <c r="H14"/>
  <c r="J8"/>
  <c r="J9"/>
  <c r="H20" i="28"/>
  <c r="I20"/>
  <c r="I7"/>
  <c r="H30" i="29"/>
  <c r="H7"/>
  <c r="H7" i="28"/>
  <c r="J6" i="29" l="1"/>
  <c r="I6"/>
  <c r="G33"/>
  <c r="G30"/>
  <c r="G14"/>
  <c r="G10"/>
  <c r="G7"/>
  <c r="G20" i="28"/>
  <c r="G7"/>
  <c r="J13" i="22"/>
  <c r="F37" i="29"/>
  <c r="F33"/>
  <c r="F30"/>
  <c r="F10"/>
  <c r="F14"/>
  <c r="F7"/>
  <c r="F20" i="28"/>
  <c r="F7"/>
  <c r="M10" i="8"/>
  <c r="H6" i="15" l="1"/>
  <c r="F32" i="29"/>
  <c r="F31"/>
  <c r="L27" i="30"/>
  <c r="M27"/>
  <c r="L28"/>
  <c r="M28"/>
  <c r="L29"/>
  <c r="M29"/>
  <c r="L30"/>
  <c r="M30"/>
  <c r="L31"/>
  <c r="M31"/>
  <c r="L32"/>
  <c r="M32"/>
  <c r="K32"/>
  <c r="C32"/>
  <c r="D32"/>
  <c r="E32"/>
  <c r="F32"/>
  <c r="G32"/>
  <c r="H32"/>
  <c r="I32"/>
  <c r="J32"/>
  <c r="B32"/>
  <c r="K31"/>
  <c r="J31"/>
  <c r="I31"/>
  <c r="H31"/>
  <c r="G31"/>
  <c r="F31"/>
  <c r="E31"/>
  <c r="D31"/>
  <c r="C31"/>
  <c r="B31"/>
  <c r="K30"/>
  <c r="J30"/>
  <c r="I30"/>
  <c r="H30"/>
  <c r="G30"/>
  <c r="F30"/>
  <c r="E30"/>
  <c r="D30"/>
  <c r="C30"/>
  <c r="B30"/>
  <c r="K29"/>
  <c r="J29"/>
  <c r="I29"/>
  <c r="H29"/>
  <c r="G29"/>
  <c r="F29"/>
  <c r="E29"/>
  <c r="D29"/>
  <c r="C29"/>
  <c r="B29"/>
  <c r="K28"/>
  <c r="J28"/>
  <c r="I28"/>
  <c r="H28"/>
  <c r="G28"/>
  <c r="F28"/>
  <c r="E28"/>
  <c r="D28"/>
  <c r="C28"/>
  <c r="B28"/>
  <c r="K27"/>
  <c r="J27"/>
  <c r="I27"/>
  <c r="H27"/>
  <c r="G27"/>
  <c r="F27"/>
  <c r="E27"/>
  <c r="D27"/>
  <c r="C27"/>
  <c r="B27"/>
  <c r="G36" i="10"/>
  <c r="H36"/>
  <c r="I36"/>
  <c r="K36"/>
  <c r="L36"/>
  <c r="M36"/>
  <c r="N36"/>
  <c r="D36"/>
  <c r="E36"/>
  <c r="F36"/>
  <c r="C36"/>
  <c r="N31"/>
  <c r="N32"/>
  <c r="N33"/>
  <c r="N34"/>
  <c r="N35"/>
  <c r="G31"/>
  <c r="H31"/>
  <c r="I31"/>
  <c r="K31"/>
  <c r="L31"/>
  <c r="M31"/>
  <c r="G32"/>
  <c r="H32"/>
  <c r="I32"/>
  <c r="K32"/>
  <c r="L32"/>
  <c r="M32"/>
  <c r="G33"/>
  <c r="H33"/>
  <c r="I33"/>
  <c r="K33"/>
  <c r="L33"/>
  <c r="M33"/>
  <c r="G34"/>
  <c r="H34"/>
  <c r="I34"/>
  <c r="K34"/>
  <c r="L34"/>
  <c r="M34"/>
  <c r="G35"/>
  <c r="H35"/>
  <c r="I35"/>
  <c r="K35"/>
  <c r="L35"/>
  <c r="M35"/>
  <c r="D31"/>
  <c r="E31"/>
  <c r="F31"/>
  <c r="D32"/>
  <c r="E32"/>
  <c r="F32"/>
  <c r="D33"/>
  <c r="E33"/>
  <c r="F33"/>
  <c r="D34"/>
  <c r="E34"/>
  <c r="F34"/>
  <c r="D35"/>
  <c r="E35"/>
  <c r="F35"/>
  <c r="C32"/>
  <c r="C33"/>
  <c r="C34"/>
  <c r="C35"/>
  <c r="C31"/>
  <c r="O38"/>
  <c r="O39"/>
  <c r="O40"/>
  <c r="O41"/>
  <c r="O42"/>
  <c r="O44"/>
  <c r="O45"/>
  <c r="O46"/>
  <c r="O47"/>
  <c r="O48"/>
  <c r="O50"/>
  <c r="O51"/>
  <c r="O52"/>
  <c r="O53"/>
  <c r="O54"/>
  <c r="O57"/>
  <c r="O59"/>
  <c r="O60"/>
  <c r="O61"/>
  <c r="O36" s="1"/>
  <c r="N57" i="30"/>
  <c r="N56"/>
  <c r="N55"/>
  <c r="N50"/>
  <c r="N49"/>
  <c r="N48"/>
  <c r="N47"/>
  <c r="N46"/>
  <c r="N44"/>
  <c r="N43"/>
  <c r="N42"/>
  <c r="N41"/>
  <c r="N40"/>
  <c r="N38"/>
  <c r="N37"/>
  <c r="N36"/>
  <c r="N35"/>
  <c r="N34"/>
  <c r="O50" i="20"/>
  <c r="C7" i="10"/>
  <c r="D7"/>
  <c r="E7"/>
  <c r="F7"/>
  <c r="G7"/>
  <c r="H7"/>
  <c r="I7"/>
  <c r="K7"/>
  <c r="L7"/>
  <c r="M7"/>
  <c r="N7"/>
  <c r="O8"/>
  <c r="O9"/>
  <c r="C10"/>
  <c r="D10"/>
  <c r="E10"/>
  <c r="F10"/>
  <c r="G10"/>
  <c r="H10"/>
  <c r="I10"/>
  <c r="K10"/>
  <c r="L10"/>
  <c r="M10"/>
  <c r="N10"/>
  <c r="O11"/>
  <c r="O12"/>
  <c r="C13"/>
  <c r="D13"/>
  <c r="E13"/>
  <c r="F13"/>
  <c r="G13"/>
  <c r="H13"/>
  <c r="I13"/>
  <c r="K13"/>
  <c r="L13"/>
  <c r="M13"/>
  <c r="N13"/>
  <c r="O14"/>
  <c r="O15"/>
  <c r="C17"/>
  <c r="D17"/>
  <c r="E17"/>
  <c r="F17"/>
  <c r="G17"/>
  <c r="H17"/>
  <c r="I17"/>
  <c r="K17"/>
  <c r="L17"/>
  <c r="M17"/>
  <c r="N17"/>
  <c r="C18"/>
  <c r="D18"/>
  <c r="E18"/>
  <c r="F18"/>
  <c r="G18"/>
  <c r="H18"/>
  <c r="I18"/>
  <c r="K18"/>
  <c r="L18"/>
  <c r="M18"/>
  <c r="N18"/>
  <c r="O19"/>
  <c r="C37"/>
  <c r="D37"/>
  <c r="E37"/>
  <c r="F37"/>
  <c r="G37"/>
  <c r="H37"/>
  <c r="I37"/>
  <c r="K37"/>
  <c r="L37"/>
  <c r="M37"/>
  <c r="N37"/>
  <c r="C43"/>
  <c r="D43"/>
  <c r="E43"/>
  <c r="F43"/>
  <c r="G43"/>
  <c r="H43"/>
  <c r="I43"/>
  <c r="K43"/>
  <c r="L43"/>
  <c r="M43"/>
  <c r="N43"/>
  <c r="C49"/>
  <c r="D49"/>
  <c r="E49"/>
  <c r="F49"/>
  <c r="G49"/>
  <c r="H49"/>
  <c r="I49"/>
  <c r="K49"/>
  <c r="L49"/>
  <c r="M49"/>
  <c r="N49"/>
  <c r="C55"/>
  <c r="D55"/>
  <c r="E55"/>
  <c r="F55"/>
  <c r="G55"/>
  <c r="I55"/>
  <c r="K55"/>
  <c r="L55"/>
  <c r="M55"/>
  <c r="N55"/>
  <c r="E25" i="14"/>
  <c r="C13" i="23"/>
  <c r="C7" i="29"/>
  <c r="D7"/>
  <c r="E7"/>
  <c r="C8"/>
  <c r="D8"/>
  <c r="E8"/>
  <c r="F8"/>
  <c r="G8"/>
  <c r="H8"/>
  <c r="K8"/>
  <c r="L8"/>
  <c r="C9"/>
  <c r="D9"/>
  <c r="E9"/>
  <c r="F9"/>
  <c r="G9"/>
  <c r="H9"/>
  <c r="K9"/>
  <c r="L9"/>
  <c r="C10"/>
  <c r="D10"/>
  <c r="E10"/>
  <c r="C14"/>
  <c r="D14"/>
  <c r="E14"/>
  <c r="C30"/>
  <c r="D30"/>
  <c r="E30"/>
  <c r="C31"/>
  <c r="D31"/>
  <c r="E31"/>
  <c r="G31"/>
  <c r="H31"/>
  <c r="I31"/>
  <c r="J31"/>
  <c r="J29" s="1"/>
  <c r="C32"/>
  <c r="D32"/>
  <c r="E32"/>
  <c r="G32"/>
  <c r="H32"/>
  <c r="I32"/>
  <c r="C33"/>
  <c r="D33"/>
  <c r="E33"/>
  <c r="C37"/>
  <c r="D37"/>
  <c r="E37"/>
  <c r="O7" i="23"/>
  <c r="O8"/>
  <c r="O9"/>
  <c r="O10"/>
  <c r="O11"/>
  <c r="D13"/>
  <c r="D17" s="1"/>
  <c r="E13"/>
  <c r="F13"/>
  <c r="G13"/>
  <c r="H13"/>
  <c r="I13"/>
  <c r="J13"/>
  <c r="K13"/>
  <c r="L13"/>
  <c r="M13"/>
  <c r="N13"/>
  <c r="O15"/>
  <c r="C17"/>
  <c r="E17"/>
  <c r="F17"/>
  <c r="G17"/>
  <c r="H17"/>
  <c r="I17"/>
  <c r="J17"/>
  <c r="K17"/>
  <c r="L17"/>
  <c r="M17"/>
  <c r="N17"/>
  <c r="O25"/>
  <c r="O26"/>
  <c r="O27"/>
  <c r="O28"/>
  <c r="O29"/>
  <c r="C31"/>
  <c r="D31"/>
  <c r="D35" s="1"/>
  <c r="E31"/>
  <c r="F31"/>
  <c r="G31"/>
  <c r="H31"/>
  <c r="I31"/>
  <c r="J31"/>
  <c r="K31"/>
  <c r="L31"/>
  <c r="M31"/>
  <c r="N31"/>
  <c r="O33"/>
  <c r="C35"/>
  <c r="E35"/>
  <c r="F35"/>
  <c r="G35"/>
  <c r="H35"/>
  <c r="I35"/>
  <c r="J35"/>
  <c r="K35"/>
  <c r="L35"/>
  <c r="M35"/>
  <c r="N35"/>
  <c r="C6" i="15"/>
  <c r="D6"/>
  <c r="E6"/>
  <c r="F6"/>
  <c r="G6"/>
  <c r="I6"/>
  <c r="J6"/>
  <c r="K6"/>
  <c r="L6"/>
  <c r="M6"/>
  <c r="N6"/>
  <c r="O7"/>
  <c r="O8"/>
  <c r="O9"/>
  <c r="O10"/>
  <c r="O11"/>
  <c r="O7" i="14"/>
  <c r="O8"/>
  <c r="O9"/>
  <c r="O10"/>
  <c r="O11"/>
  <c r="C12"/>
  <c r="D12"/>
  <c r="E12"/>
  <c r="F12"/>
  <c r="G12"/>
  <c r="H12"/>
  <c r="I12"/>
  <c r="J12"/>
  <c r="K12"/>
  <c r="L12"/>
  <c r="M12"/>
  <c r="N12"/>
  <c r="O20"/>
  <c r="O21"/>
  <c r="O22"/>
  <c r="O23"/>
  <c r="O24"/>
  <c r="C25"/>
  <c r="D25"/>
  <c r="F25"/>
  <c r="G25"/>
  <c r="H25"/>
  <c r="I25"/>
  <c r="J25"/>
  <c r="K25"/>
  <c r="L25"/>
  <c r="M25"/>
  <c r="N25"/>
  <c r="O32"/>
  <c r="O33"/>
  <c r="O34"/>
  <c r="O35"/>
  <c r="O36"/>
  <c r="C37"/>
  <c r="D37"/>
  <c r="E37"/>
  <c r="F37"/>
  <c r="G37"/>
  <c r="H37"/>
  <c r="I37"/>
  <c r="J37"/>
  <c r="K37"/>
  <c r="L37"/>
  <c r="M37"/>
  <c r="N37"/>
  <c r="O45"/>
  <c r="O46"/>
  <c r="O47"/>
  <c r="O48"/>
  <c r="O49"/>
  <c r="C50"/>
  <c r="D50"/>
  <c r="E50"/>
  <c r="F50"/>
  <c r="G50"/>
  <c r="H50"/>
  <c r="I50"/>
  <c r="J50"/>
  <c r="K50"/>
  <c r="L50"/>
  <c r="M50"/>
  <c r="N50"/>
  <c r="O7" i="17"/>
  <c r="O8"/>
  <c r="O9"/>
  <c r="C10"/>
  <c r="D10"/>
  <c r="E10"/>
  <c r="F10"/>
  <c r="G10"/>
  <c r="H10"/>
  <c r="I10"/>
  <c r="J10"/>
  <c r="K10"/>
  <c r="L10"/>
  <c r="M10"/>
  <c r="N10"/>
  <c r="O12"/>
  <c r="O13"/>
  <c r="O14"/>
  <c r="C15"/>
  <c r="D15"/>
  <c r="E15"/>
  <c r="F15"/>
  <c r="G15"/>
  <c r="H15"/>
  <c r="I15"/>
  <c r="J15"/>
  <c r="K15"/>
  <c r="L15"/>
  <c r="M15"/>
  <c r="N15"/>
  <c r="C32"/>
  <c r="C33"/>
  <c r="I33"/>
  <c r="M33"/>
  <c r="D34"/>
  <c r="H34"/>
  <c r="O27"/>
  <c r="O28"/>
  <c r="O29"/>
  <c r="C30"/>
  <c r="D30"/>
  <c r="E30"/>
  <c r="F30"/>
  <c r="G30"/>
  <c r="H30"/>
  <c r="I30"/>
  <c r="J30"/>
  <c r="K30"/>
  <c r="L30"/>
  <c r="M30"/>
  <c r="N30"/>
  <c r="D32"/>
  <c r="E32"/>
  <c r="F32"/>
  <c r="G32"/>
  <c r="H32"/>
  <c r="I32"/>
  <c r="K32"/>
  <c r="L32"/>
  <c r="M32"/>
  <c r="N32"/>
  <c r="D33"/>
  <c r="E33"/>
  <c r="F33"/>
  <c r="G33"/>
  <c r="H33"/>
  <c r="J33"/>
  <c r="K33"/>
  <c r="L33"/>
  <c r="N33"/>
  <c r="C34"/>
  <c r="E34"/>
  <c r="F34"/>
  <c r="G34"/>
  <c r="I34"/>
  <c r="J34"/>
  <c r="K34"/>
  <c r="L34"/>
  <c r="M34"/>
  <c r="N34"/>
  <c r="C11" i="12"/>
  <c r="D11"/>
  <c r="E11"/>
  <c r="F11"/>
  <c r="G11"/>
  <c r="H11"/>
  <c r="I11"/>
  <c r="J11"/>
  <c r="K11"/>
  <c r="L11"/>
  <c r="M11"/>
  <c r="N11"/>
  <c r="C22"/>
  <c r="D22"/>
  <c r="E22"/>
  <c r="F22"/>
  <c r="G22"/>
  <c r="H22"/>
  <c r="I22"/>
  <c r="J22"/>
  <c r="K22"/>
  <c r="L22"/>
  <c r="M22"/>
  <c r="N22"/>
  <c r="C33"/>
  <c r="D33"/>
  <c r="E33"/>
  <c r="F33"/>
  <c r="G33"/>
  <c r="H33"/>
  <c r="I33"/>
  <c r="J33"/>
  <c r="K33"/>
  <c r="L33"/>
  <c r="M33"/>
  <c r="N33"/>
  <c r="C39"/>
  <c r="D39"/>
  <c r="E39"/>
  <c r="F39"/>
  <c r="G39"/>
  <c r="H39"/>
  <c r="I39"/>
  <c r="J39"/>
  <c r="K39"/>
  <c r="L39"/>
  <c r="M39"/>
  <c r="N39"/>
  <c r="C40"/>
  <c r="D40"/>
  <c r="E40"/>
  <c r="F40"/>
  <c r="G40"/>
  <c r="H40"/>
  <c r="I40"/>
  <c r="J40"/>
  <c r="K40"/>
  <c r="L40"/>
  <c r="M40"/>
  <c r="N40"/>
  <c r="C41"/>
  <c r="D41"/>
  <c r="E41"/>
  <c r="F41"/>
  <c r="G41"/>
  <c r="H41"/>
  <c r="I41"/>
  <c r="J41"/>
  <c r="K41"/>
  <c r="L41"/>
  <c r="M41"/>
  <c r="N41"/>
  <c r="C42"/>
  <c r="D42"/>
  <c r="E42"/>
  <c r="F42"/>
  <c r="G42"/>
  <c r="H42"/>
  <c r="I42"/>
  <c r="J42"/>
  <c r="K42"/>
  <c r="L42"/>
  <c r="M42"/>
  <c r="N42"/>
  <c r="C43"/>
  <c r="D43"/>
  <c r="E43"/>
  <c r="F43"/>
  <c r="G43"/>
  <c r="H43"/>
  <c r="I43"/>
  <c r="J43"/>
  <c r="K43"/>
  <c r="L43"/>
  <c r="M43"/>
  <c r="N43"/>
  <c r="O7" i="8"/>
  <c r="O8"/>
  <c r="O9"/>
  <c r="C10"/>
  <c r="D10"/>
  <c r="D12" s="1"/>
  <c r="E10"/>
  <c r="F10"/>
  <c r="F12" s="1"/>
  <c r="G10"/>
  <c r="H10"/>
  <c r="H12" s="1"/>
  <c r="I10"/>
  <c r="J10"/>
  <c r="J12" s="1"/>
  <c r="K10"/>
  <c r="K12" s="1"/>
  <c r="L10"/>
  <c r="L12" s="1"/>
  <c r="N10"/>
  <c r="N12" s="1"/>
  <c r="C12"/>
  <c r="E12"/>
  <c r="G12"/>
  <c r="I12"/>
  <c r="M12"/>
  <c r="O22"/>
  <c r="O23"/>
  <c r="O24"/>
  <c r="C25"/>
  <c r="C27" s="1"/>
  <c r="D25"/>
  <c r="D27" s="1"/>
  <c r="E25"/>
  <c r="E27" s="1"/>
  <c r="F25"/>
  <c r="G25"/>
  <c r="G27" s="1"/>
  <c r="H25"/>
  <c r="H27" s="1"/>
  <c r="I25"/>
  <c r="I27" s="1"/>
  <c r="J25"/>
  <c r="J27" s="1"/>
  <c r="K25"/>
  <c r="K27" s="1"/>
  <c r="L25"/>
  <c r="L27" s="1"/>
  <c r="M25"/>
  <c r="M27" s="1"/>
  <c r="N25"/>
  <c r="N27" s="1"/>
  <c r="O26"/>
  <c r="F27"/>
  <c r="O38"/>
  <c r="O39"/>
  <c r="O40"/>
  <c r="C41"/>
  <c r="C43" s="1"/>
  <c r="D41"/>
  <c r="E41"/>
  <c r="F41"/>
  <c r="G41"/>
  <c r="H41"/>
  <c r="I41"/>
  <c r="J41"/>
  <c r="K41"/>
  <c r="L41"/>
  <c r="M41"/>
  <c r="N41"/>
  <c r="O42"/>
  <c r="D43"/>
  <c r="E43"/>
  <c r="F43"/>
  <c r="G43"/>
  <c r="H43"/>
  <c r="I43"/>
  <c r="J43"/>
  <c r="K43"/>
  <c r="L43"/>
  <c r="M43"/>
  <c r="N43"/>
  <c r="O13" i="20"/>
  <c r="O14"/>
  <c r="O15"/>
  <c r="O16"/>
  <c r="O17"/>
  <c r="C18"/>
  <c r="D18"/>
  <c r="E18"/>
  <c r="F18"/>
  <c r="G18"/>
  <c r="H18"/>
  <c r="I18"/>
  <c r="J18"/>
  <c r="L18"/>
  <c r="M18"/>
  <c r="N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C82"/>
  <c r="D82"/>
  <c r="E82"/>
  <c r="F82"/>
  <c r="G82"/>
  <c r="H82"/>
  <c r="I82"/>
  <c r="J82"/>
  <c r="L82"/>
  <c r="M82"/>
  <c r="N82"/>
  <c r="O83"/>
  <c r="O84"/>
  <c r="O85"/>
  <c r="O86"/>
  <c r="O87"/>
  <c r="O88"/>
  <c r="O89"/>
  <c r="O90"/>
  <c r="O91"/>
  <c r="O92"/>
  <c r="O93"/>
  <c r="O94"/>
  <c r="O95"/>
  <c r="O96"/>
  <c r="O97"/>
  <c r="O98"/>
  <c r="C99"/>
  <c r="D99"/>
  <c r="E99"/>
  <c r="F99"/>
  <c r="G99"/>
  <c r="H99"/>
  <c r="I99"/>
  <c r="J99"/>
  <c r="L99"/>
  <c r="M99"/>
  <c r="N99"/>
  <c r="O100"/>
  <c r="O101"/>
  <c r="O102"/>
  <c r="C103"/>
  <c r="D103"/>
  <c r="E103"/>
  <c r="F103"/>
  <c r="G103"/>
  <c r="H103"/>
  <c r="I103"/>
  <c r="J103"/>
  <c r="L103"/>
  <c r="M103"/>
  <c r="N103"/>
  <c r="O104"/>
  <c r="O105"/>
  <c r="O106"/>
  <c r="O107"/>
  <c r="O108"/>
  <c r="C109"/>
  <c r="D109"/>
  <c r="E109"/>
  <c r="F109"/>
  <c r="G109"/>
  <c r="H109"/>
  <c r="I109"/>
  <c r="J109"/>
  <c r="L109"/>
  <c r="M109"/>
  <c r="N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C128"/>
  <c r="C129" s="1"/>
  <c r="D128"/>
  <c r="E128"/>
  <c r="E129" s="1"/>
  <c r="F128"/>
  <c r="G128"/>
  <c r="H128"/>
  <c r="I128"/>
  <c r="I129" s="1"/>
  <c r="J128"/>
  <c r="L128"/>
  <c r="L129" s="1"/>
  <c r="M128"/>
  <c r="N128"/>
  <c r="D129"/>
  <c r="J129"/>
  <c r="M129"/>
  <c r="N129"/>
  <c r="O7" i="18"/>
  <c r="O8"/>
  <c r="C9"/>
  <c r="D9"/>
  <c r="E9"/>
  <c r="F9"/>
  <c r="G9"/>
  <c r="H9"/>
  <c r="I9"/>
  <c r="J9"/>
  <c r="K9"/>
  <c r="L9"/>
  <c r="M9"/>
  <c r="N9"/>
  <c r="F24"/>
  <c r="H24"/>
  <c r="I24"/>
  <c r="J24"/>
  <c r="M24"/>
  <c r="E24"/>
  <c r="O26"/>
  <c r="O27"/>
  <c r="O28"/>
  <c r="C29"/>
  <c r="D29"/>
  <c r="E29"/>
  <c r="F29"/>
  <c r="G29"/>
  <c r="H29"/>
  <c r="I29"/>
  <c r="J29"/>
  <c r="K29"/>
  <c r="L29"/>
  <c r="M29"/>
  <c r="N29"/>
  <c r="D7" i="11"/>
  <c r="E7"/>
  <c r="F7"/>
  <c r="G7"/>
  <c r="H7"/>
  <c r="I7"/>
  <c r="J7"/>
  <c r="K7"/>
  <c r="L7"/>
  <c r="M7"/>
  <c r="N7"/>
  <c r="O7"/>
  <c r="D11"/>
  <c r="E11"/>
  <c r="F11"/>
  <c r="G11"/>
  <c r="H11"/>
  <c r="I11"/>
  <c r="J11"/>
  <c r="K11"/>
  <c r="L11"/>
  <c r="M11"/>
  <c r="N11"/>
  <c r="D15"/>
  <c r="E15"/>
  <c r="F15"/>
  <c r="G15"/>
  <c r="H15"/>
  <c r="I15"/>
  <c r="J15"/>
  <c r="K15"/>
  <c r="L15"/>
  <c r="M15"/>
  <c r="N15"/>
  <c r="D20"/>
  <c r="E20"/>
  <c r="F20"/>
  <c r="G20"/>
  <c r="H20"/>
  <c r="I20"/>
  <c r="J20"/>
  <c r="K20"/>
  <c r="L20"/>
  <c r="M20"/>
  <c r="N20"/>
  <c r="D21"/>
  <c r="E21"/>
  <c r="F21"/>
  <c r="G21"/>
  <c r="H21"/>
  <c r="I21"/>
  <c r="J21"/>
  <c r="K21"/>
  <c r="L21"/>
  <c r="M21"/>
  <c r="N21"/>
  <c r="D22"/>
  <c r="E22"/>
  <c r="F22"/>
  <c r="G22"/>
  <c r="H22"/>
  <c r="I22"/>
  <c r="J22"/>
  <c r="K22"/>
  <c r="L22"/>
  <c r="M22"/>
  <c r="N22"/>
  <c r="D35"/>
  <c r="E35"/>
  <c r="F35"/>
  <c r="G35"/>
  <c r="H35"/>
  <c r="I35"/>
  <c r="K35"/>
  <c r="L35"/>
  <c r="M35"/>
  <c r="N35"/>
  <c r="D39"/>
  <c r="E39"/>
  <c r="F39"/>
  <c r="G39"/>
  <c r="H39"/>
  <c r="I39"/>
  <c r="K39"/>
  <c r="L39"/>
  <c r="M39"/>
  <c r="N39"/>
  <c r="D43"/>
  <c r="E43"/>
  <c r="F43"/>
  <c r="G43"/>
  <c r="H43"/>
  <c r="I43"/>
  <c r="K43"/>
  <c r="L43"/>
  <c r="M43"/>
  <c r="N43"/>
  <c r="D48"/>
  <c r="E48"/>
  <c r="F48"/>
  <c r="G48"/>
  <c r="H48"/>
  <c r="I48"/>
  <c r="K48"/>
  <c r="L48"/>
  <c r="M48"/>
  <c r="N48"/>
  <c r="D49"/>
  <c r="E49"/>
  <c r="F49"/>
  <c r="G49"/>
  <c r="H49"/>
  <c r="I49"/>
  <c r="K49"/>
  <c r="L49"/>
  <c r="M49"/>
  <c r="N49"/>
  <c r="D50"/>
  <c r="E50"/>
  <c r="F50"/>
  <c r="G50"/>
  <c r="H50"/>
  <c r="I50"/>
  <c r="K50"/>
  <c r="L50"/>
  <c r="M50"/>
  <c r="N50"/>
  <c r="O7" i="16"/>
  <c r="O8"/>
  <c r="O9"/>
  <c r="C10"/>
  <c r="D10"/>
  <c r="E10"/>
  <c r="F10"/>
  <c r="G10"/>
  <c r="H10"/>
  <c r="I10"/>
  <c r="J10"/>
  <c r="K10"/>
  <c r="L10"/>
  <c r="M10"/>
  <c r="N10"/>
  <c r="O12"/>
  <c r="O13"/>
  <c r="O14"/>
  <c r="D32"/>
  <c r="E32"/>
  <c r="F32"/>
  <c r="L32"/>
  <c r="C33"/>
  <c r="E33"/>
  <c r="G33"/>
  <c r="K33"/>
  <c r="M33"/>
  <c r="D34"/>
  <c r="H34"/>
  <c r="L34"/>
  <c r="N34"/>
  <c r="O27"/>
  <c r="O28"/>
  <c r="O29"/>
  <c r="C32"/>
  <c r="G32"/>
  <c r="H32"/>
  <c r="I32"/>
  <c r="J32"/>
  <c r="K32"/>
  <c r="M32"/>
  <c r="D33"/>
  <c r="F33"/>
  <c r="H33"/>
  <c r="I33"/>
  <c r="J33"/>
  <c r="L33"/>
  <c r="N33"/>
  <c r="C34"/>
  <c r="E34"/>
  <c r="G34"/>
  <c r="I34"/>
  <c r="K34"/>
  <c r="M34"/>
  <c r="C5" i="30"/>
  <c r="D5"/>
  <c r="E5"/>
  <c r="F5"/>
  <c r="G5"/>
  <c r="H5"/>
  <c r="I5"/>
  <c r="J5"/>
  <c r="K5"/>
  <c r="L5"/>
  <c r="M5"/>
  <c r="N6"/>
  <c r="N7"/>
  <c r="C8"/>
  <c r="D8"/>
  <c r="E8"/>
  <c r="F8"/>
  <c r="G8"/>
  <c r="H8"/>
  <c r="I8"/>
  <c r="J8"/>
  <c r="K8"/>
  <c r="L8"/>
  <c r="M8"/>
  <c r="N9"/>
  <c r="N10"/>
  <c r="C11"/>
  <c r="D11"/>
  <c r="E11"/>
  <c r="F11"/>
  <c r="G11"/>
  <c r="H11"/>
  <c r="I11"/>
  <c r="J11"/>
  <c r="K11"/>
  <c r="L11"/>
  <c r="M11"/>
  <c r="N12"/>
  <c r="N13"/>
  <c r="C15"/>
  <c r="D15"/>
  <c r="E15"/>
  <c r="F15"/>
  <c r="G15"/>
  <c r="H15"/>
  <c r="I15"/>
  <c r="J15"/>
  <c r="K15"/>
  <c r="L15"/>
  <c r="M15"/>
  <c r="C16"/>
  <c r="D16"/>
  <c r="E16"/>
  <c r="F16"/>
  <c r="G16"/>
  <c r="H16"/>
  <c r="I16"/>
  <c r="J16"/>
  <c r="K16"/>
  <c r="L16"/>
  <c r="M16"/>
  <c r="N17"/>
  <c r="B33"/>
  <c r="C33"/>
  <c r="D33"/>
  <c r="E33"/>
  <c r="F33"/>
  <c r="G33"/>
  <c r="H33"/>
  <c r="I33"/>
  <c r="J33"/>
  <c r="K33"/>
  <c r="L33"/>
  <c r="M33"/>
  <c r="B39"/>
  <c r="C39"/>
  <c r="D39"/>
  <c r="E39"/>
  <c r="F39"/>
  <c r="G39"/>
  <c r="H39"/>
  <c r="I39"/>
  <c r="J39"/>
  <c r="K39"/>
  <c r="L39"/>
  <c r="M39"/>
  <c r="B45"/>
  <c r="C45"/>
  <c r="D45"/>
  <c r="E45"/>
  <c r="F45"/>
  <c r="G45"/>
  <c r="H45"/>
  <c r="I45"/>
  <c r="J45"/>
  <c r="K45"/>
  <c r="L45"/>
  <c r="M45"/>
  <c r="B51"/>
  <c r="C51"/>
  <c r="D51"/>
  <c r="E51"/>
  <c r="F51"/>
  <c r="H51"/>
  <c r="I51"/>
  <c r="J51"/>
  <c r="K51"/>
  <c r="L51"/>
  <c r="M51"/>
  <c r="O6" i="19"/>
  <c r="C17"/>
  <c r="D17"/>
  <c r="E17"/>
  <c r="F17"/>
  <c r="G17"/>
  <c r="H17"/>
  <c r="I17"/>
  <c r="J17"/>
  <c r="K17"/>
  <c r="L17"/>
  <c r="M17"/>
  <c r="N17"/>
  <c r="C86"/>
  <c r="D86"/>
  <c r="E86"/>
  <c r="F86"/>
  <c r="G86"/>
  <c r="H86"/>
  <c r="I86"/>
  <c r="J86"/>
  <c r="K86"/>
  <c r="L86"/>
  <c r="M86"/>
  <c r="N86"/>
  <c r="J103"/>
  <c r="K103"/>
  <c r="L103"/>
  <c r="M103"/>
  <c r="N103"/>
  <c r="J107"/>
  <c r="K107"/>
  <c r="L107"/>
  <c r="M107"/>
  <c r="N107"/>
  <c r="J113"/>
  <c r="K113"/>
  <c r="L113"/>
  <c r="M113"/>
  <c r="N113"/>
  <c r="O131"/>
  <c r="C134"/>
  <c r="D134"/>
  <c r="E134"/>
  <c r="F134"/>
  <c r="G134"/>
  <c r="H134"/>
  <c r="I134"/>
  <c r="J134"/>
  <c r="K134"/>
  <c r="L134"/>
  <c r="M134"/>
  <c r="N134"/>
  <c r="C6" i="25"/>
  <c r="D6"/>
  <c r="E6"/>
  <c r="F6"/>
  <c r="G6"/>
  <c r="H6"/>
  <c r="I6"/>
  <c r="J6"/>
  <c r="K6"/>
  <c r="L6"/>
  <c r="M6"/>
  <c r="N6"/>
  <c r="O7"/>
  <c r="O8"/>
  <c r="O9"/>
  <c r="O10"/>
  <c r="O11"/>
  <c r="C19"/>
  <c r="D19"/>
  <c r="E19"/>
  <c r="F19"/>
  <c r="G19"/>
  <c r="H19"/>
  <c r="I19"/>
  <c r="J19"/>
  <c r="K19"/>
  <c r="L19"/>
  <c r="M19"/>
  <c r="N19"/>
  <c r="O20"/>
  <c r="O21"/>
  <c r="O22"/>
  <c r="O23"/>
  <c r="O24"/>
  <c r="C31"/>
  <c r="D31"/>
  <c r="E31"/>
  <c r="F31"/>
  <c r="G31"/>
  <c r="H31"/>
  <c r="I31"/>
  <c r="J31"/>
  <c r="K31"/>
  <c r="L31"/>
  <c r="M31"/>
  <c r="N31"/>
  <c r="O32"/>
  <c r="O33"/>
  <c r="O34"/>
  <c r="O35"/>
  <c r="O36"/>
  <c r="O7" i="22"/>
  <c r="O8"/>
  <c r="O9"/>
  <c r="O10"/>
  <c r="O11"/>
  <c r="O12"/>
  <c r="H13"/>
  <c r="I13"/>
  <c r="K13"/>
  <c r="L13"/>
  <c r="N13"/>
  <c r="O14"/>
  <c r="O15"/>
  <c r="O21"/>
  <c r="O22"/>
  <c r="O23"/>
  <c r="O24"/>
  <c r="O25"/>
  <c r="O26"/>
  <c r="O27"/>
  <c r="O28"/>
  <c r="O29"/>
  <c r="O30"/>
  <c r="O31"/>
  <c r="O32"/>
  <c r="O33"/>
  <c r="O34"/>
  <c r="O35"/>
  <c r="C36"/>
  <c r="D36"/>
  <c r="E36"/>
  <c r="F36"/>
  <c r="G36"/>
  <c r="H36"/>
  <c r="I36"/>
  <c r="J36"/>
  <c r="K36"/>
  <c r="L36"/>
  <c r="M36"/>
  <c r="N36"/>
  <c r="I41"/>
  <c r="I42"/>
  <c r="I43"/>
  <c r="I44"/>
  <c r="I45"/>
  <c r="I46"/>
  <c r="I47"/>
  <c r="I48"/>
  <c r="I49"/>
  <c r="I50"/>
  <c r="I51"/>
  <c r="I52"/>
  <c r="I53"/>
  <c r="I54"/>
  <c r="I55"/>
  <c r="C56"/>
  <c r="D56"/>
  <c r="E56"/>
  <c r="F56"/>
  <c r="G56"/>
  <c r="H56"/>
  <c r="I56"/>
  <c r="N5" i="31"/>
  <c r="N6"/>
  <c r="N7"/>
  <c r="N8"/>
  <c r="N9"/>
  <c r="N10"/>
  <c r="N11"/>
  <c r="N12"/>
  <c r="N13"/>
  <c r="N14"/>
  <c r="N15"/>
  <c r="N16"/>
  <c r="N17"/>
  <c r="N18"/>
  <c r="N19"/>
  <c r="B20"/>
  <c r="C20"/>
  <c r="D20"/>
  <c r="E20"/>
  <c r="F20"/>
  <c r="G20"/>
  <c r="H20"/>
  <c r="I20"/>
  <c r="J20"/>
  <c r="K20"/>
  <c r="L20"/>
  <c r="M20"/>
  <c r="N20"/>
  <c r="N25"/>
  <c r="N26"/>
  <c r="N27"/>
  <c r="N28"/>
  <c r="N29"/>
  <c r="N30"/>
  <c r="N31"/>
  <c r="N32"/>
  <c r="N33"/>
  <c r="N34"/>
  <c r="N35"/>
  <c r="N36"/>
  <c r="N37"/>
  <c r="N38"/>
  <c r="N39"/>
  <c r="B40"/>
  <c r="C40"/>
  <c r="D40"/>
  <c r="E40"/>
  <c r="F40"/>
  <c r="G40"/>
  <c r="H40"/>
  <c r="I40"/>
  <c r="J40"/>
  <c r="K40"/>
  <c r="L40"/>
  <c r="M40"/>
  <c r="C7" i="28"/>
  <c r="D7"/>
  <c r="E7"/>
  <c r="M7"/>
  <c r="N7"/>
  <c r="O7" s="1"/>
  <c r="C20"/>
  <c r="D20"/>
  <c r="E20"/>
  <c r="M20"/>
  <c r="N20"/>
  <c r="C44" i="12"/>
  <c r="O22"/>
  <c r="L44"/>
  <c r="H44"/>
  <c r="F44"/>
  <c r="D44"/>
  <c r="C25" i="17"/>
  <c r="C24" i="18"/>
  <c r="O6" i="25"/>
  <c r="O50" i="14"/>
  <c r="O37"/>
  <c r="O12"/>
  <c r="O13" i="23"/>
  <c r="O17" s="1"/>
  <c r="O30" i="17"/>
  <c r="O15"/>
  <c r="O10"/>
  <c r="O10" i="16"/>
  <c r="O41" i="8"/>
  <c r="O43" s="1"/>
  <c r="E35" i="17"/>
  <c r="O134" i="19" l="1"/>
  <c r="C135"/>
  <c r="O113"/>
  <c r="O107"/>
  <c r="O103"/>
  <c r="O86"/>
  <c r="M135"/>
  <c r="K135"/>
  <c r="I135"/>
  <c r="G135"/>
  <c r="E135"/>
  <c r="N135"/>
  <c r="L135"/>
  <c r="J135"/>
  <c r="H135"/>
  <c r="F135"/>
  <c r="D135"/>
  <c r="O20" i="28"/>
  <c r="M35" i="16"/>
  <c r="O52" i="20"/>
  <c r="O18" i="10"/>
  <c r="N40" i="31"/>
  <c r="O17" i="10"/>
  <c r="O10" i="8"/>
  <c r="O12" s="1"/>
  <c r="O31" i="23"/>
  <c r="O35" s="1"/>
  <c r="L24" i="18"/>
  <c r="K34"/>
  <c r="C34"/>
  <c r="L14" i="30"/>
  <c r="L18" s="1"/>
  <c r="J14"/>
  <c r="J18" s="1"/>
  <c r="D47" i="11"/>
  <c r="D53" s="1"/>
  <c r="D19"/>
  <c r="D25" s="1"/>
  <c r="K24" i="18"/>
  <c r="M26" i="30"/>
  <c r="G26"/>
  <c r="M25" i="17"/>
  <c r="H30" i="10"/>
  <c r="H14" i="30"/>
  <c r="H18" s="1"/>
  <c r="J44" i="12"/>
  <c r="O33"/>
  <c r="I34" i="18"/>
  <c r="O31" i="25"/>
  <c r="O19"/>
  <c r="O6" i="15"/>
  <c r="I25" i="17"/>
  <c r="O11" i="11"/>
  <c r="F14" i="30"/>
  <c r="F18" s="1"/>
  <c r="O9" i="18"/>
  <c r="F34"/>
  <c r="D14" i="30"/>
  <c r="D18" s="1"/>
  <c r="O25" i="14"/>
  <c r="M14" i="30"/>
  <c r="M18" s="1"/>
  <c r="E44" i="12"/>
  <c r="E25" i="17"/>
  <c r="B26" i="30"/>
  <c r="O11" i="12"/>
  <c r="D35" i="17"/>
  <c r="D34" i="18"/>
  <c r="D24"/>
  <c r="C30" i="10"/>
  <c r="C35" i="17"/>
  <c r="O36" i="22"/>
  <c r="M34" i="18"/>
  <c r="E34"/>
  <c r="O33" i="16"/>
  <c r="N28" i="30"/>
  <c r="N31"/>
  <c r="G6" i="29"/>
  <c r="F6"/>
  <c r="I29"/>
  <c r="G29"/>
  <c r="F29"/>
  <c r="H29"/>
  <c r="N24" i="18"/>
  <c r="N34"/>
  <c r="N44" i="12"/>
  <c r="N47" i="11"/>
  <c r="N53" s="1"/>
  <c r="N19"/>
  <c r="N25" s="1"/>
  <c r="N30" i="30"/>
  <c r="L26"/>
  <c r="N32" i="16"/>
  <c r="N35" s="1"/>
  <c r="N25" i="17"/>
  <c r="D25"/>
  <c r="N35"/>
  <c r="O33"/>
  <c r="M35"/>
  <c r="M47" i="11"/>
  <c r="M53" s="1"/>
  <c r="M19"/>
  <c r="M25" s="1"/>
  <c r="K26" i="30"/>
  <c r="K14"/>
  <c r="K18" s="1"/>
  <c r="M44" i="12"/>
  <c r="L47" i="11"/>
  <c r="L53" s="1"/>
  <c r="L19"/>
  <c r="L25" s="1"/>
  <c r="J26" i="30"/>
  <c r="L34" i="18"/>
  <c r="L35" i="17"/>
  <c r="L25"/>
  <c r="O34" i="16"/>
  <c r="K47" i="11"/>
  <c r="K53" s="1"/>
  <c r="K19"/>
  <c r="K25" s="1"/>
  <c r="N32" i="30"/>
  <c r="I26"/>
  <c r="I14"/>
  <c r="I18" s="1"/>
  <c r="K35" i="17"/>
  <c r="K25"/>
  <c r="O32" i="16"/>
  <c r="O35" s="1"/>
  <c r="K44" i="12"/>
  <c r="J19" i="11"/>
  <c r="J25" s="1"/>
  <c r="O55" i="10"/>
  <c r="H26" i="30"/>
  <c r="H6" i="29"/>
  <c r="J34" i="18"/>
  <c r="J25" i="17"/>
  <c r="J32"/>
  <c r="J35" s="1"/>
  <c r="J34" i="16"/>
  <c r="H129" i="20"/>
  <c r="I47" i="11"/>
  <c r="I53" s="1"/>
  <c r="I19"/>
  <c r="I25" s="1"/>
  <c r="O49" i="10"/>
  <c r="O43"/>
  <c r="O33"/>
  <c r="O32"/>
  <c r="O37"/>
  <c r="N51" i="30"/>
  <c r="N29"/>
  <c r="N27"/>
  <c r="N11"/>
  <c r="G14"/>
  <c r="G18" s="1"/>
  <c r="I44" i="12"/>
  <c r="I35" i="17"/>
  <c r="O99" i="20"/>
  <c r="H47" i="11"/>
  <c r="H53" s="1"/>
  <c r="H19"/>
  <c r="H25" s="1"/>
  <c r="O35" i="10"/>
  <c r="O34"/>
  <c r="O31"/>
  <c r="N45" i="30"/>
  <c r="F26"/>
  <c r="N39"/>
  <c r="N33"/>
  <c r="N16"/>
  <c r="N8"/>
  <c r="N5"/>
  <c r="N15"/>
  <c r="H35" i="17"/>
  <c r="H25"/>
  <c r="O32"/>
  <c r="O34" i="18"/>
  <c r="H34"/>
  <c r="G34"/>
  <c r="G24"/>
  <c r="G25" i="17"/>
  <c r="G35"/>
  <c r="O128" i="20"/>
  <c r="G129"/>
  <c r="O103"/>
  <c r="G47" i="11"/>
  <c r="G53" s="1"/>
  <c r="F47"/>
  <c r="F53" s="1"/>
  <c r="G19"/>
  <c r="G25" s="1"/>
  <c r="E26" i="30"/>
  <c r="E14"/>
  <c r="E18" s="1"/>
  <c r="E29" i="29"/>
  <c r="E6"/>
  <c r="G44" i="12"/>
  <c r="O13" i="22"/>
  <c r="F129" i="20"/>
  <c r="O109"/>
  <c r="O82"/>
  <c r="O18"/>
  <c r="F19" i="11"/>
  <c r="F25" s="1"/>
  <c r="D26" i="30"/>
  <c r="D29" i="29"/>
  <c r="D6"/>
  <c r="O34" i="17"/>
  <c r="F25"/>
  <c r="F35"/>
  <c r="F34" i="16"/>
  <c r="E47" i="11"/>
  <c r="E53" s="1"/>
  <c r="E19"/>
  <c r="E25" s="1"/>
  <c r="O13" i="10"/>
  <c r="O10"/>
  <c r="O7"/>
  <c r="N30"/>
  <c r="L30"/>
  <c r="F30"/>
  <c r="D30"/>
  <c r="M16"/>
  <c r="M20" s="1"/>
  <c r="K16"/>
  <c r="K20" s="1"/>
  <c r="I16"/>
  <c r="I20" s="1"/>
  <c r="G16"/>
  <c r="G20" s="1"/>
  <c r="E16"/>
  <c r="E20" s="1"/>
  <c r="C16"/>
  <c r="C20" s="1"/>
  <c r="M30"/>
  <c r="K30"/>
  <c r="I30"/>
  <c r="G30"/>
  <c r="E30"/>
  <c r="N16"/>
  <c r="N20" s="1"/>
  <c r="L16"/>
  <c r="L20" s="1"/>
  <c r="H16"/>
  <c r="H20" s="1"/>
  <c r="F16"/>
  <c r="F20" s="1"/>
  <c r="D16"/>
  <c r="D20" s="1"/>
  <c r="C26" i="30"/>
  <c r="C14"/>
  <c r="C18" s="1"/>
  <c r="C29" i="29"/>
  <c r="C6"/>
  <c r="O25" i="8"/>
  <c r="O27" s="1"/>
  <c r="O135" i="19" l="1"/>
  <c r="O16" i="10"/>
  <c r="O20" s="1"/>
  <c r="O25" i="11"/>
  <c r="O25" i="17"/>
  <c r="O35"/>
  <c r="O30" i="10"/>
  <c r="N26" i="30"/>
  <c r="N14"/>
  <c r="N18" s="1"/>
  <c r="O129" i="20"/>
  <c r="O44" i="12"/>
</calcChain>
</file>

<file path=xl/comments1.xml><?xml version="1.0" encoding="utf-8"?>
<comments xmlns="http://schemas.openxmlformats.org/spreadsheetml/2006/main">
  <authors>
    <author>HFernandez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HFernandez: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HFernandez</author>
  </authors>
  <commentList>
    <comment ref="D6" authorId="0">
      <text>
        <r>
          <rPr>
            <b/>
            <sz val="8"/>
            <color indexed="81"/>
            <rFont val="Tahoma"/>
            <family val="2"/>
          </rPr>
          <t>HFernandez: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<sst xmlns="http://schemas.openxmlformats.org/spreadsheetml/2006/main" count="1638" uniqueCount="441">
  <si>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</si>
  <si>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</si>
  <si>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</si>
  <si>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</si>
  <si>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</si>
  <si>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</si>
  <si>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</si>
  <si>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</si>
  <si>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</si>
  <si>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Volver al Indice</t>
  </si>
  <si>
    <t>(Monto en miles de $)</t>
  </si>
  <si>
    <t>Junio</t>
  </si>
  <si>
    <t>Noviembre</t>
  </si>
  <si>
    <t>Diciembre</t>
  </si>
  <si>
    <t>PROMEDIO</t>
  </si>
  <si>
    <t xml:space="preserve"> </t>
  </si>
  <si>
    <t xml:space="preserve">REMUNERACIÓN IMPONIBLE DE LOS TRABAJADORES POR LOS QUE SE COTIZÓ </t>
  </si>
  <si>
    <t xml:space="preserve">    SUBSIDIOS</t>
  </si>
  <si>
    <t>MONTO TOTAL DE SUBSIDIOS PAGADOS POR ACCIDENTES DEL TRABAJO</t>
  </si>
  <si>
    <t xml:space="preserve">   PENSIONES</t>
  </si>
  <si>
    <t xml:space="preserve">MONTOS TOTALES DE PENSIONES DE LA LEY N°16.744 </t>
  </si>
  <si>
    <t xml:space="preserve">    INDEMNIZACIONES</t>
  </si>
  <si>
    <t xml:space="preserve">MONTO DE INDEMNIZACIONES POR ACCIDENTES DEL TRABAJO </t>
  </si>
  <si>
    <t>NUMERO DE EMPRESAS AFILIADAS A  C.C.A.F.</t>
  </si>
  <si>
    <t>NUMERO DE TRABAJADORES AFILIADOS  A  C.C.A.F.</t>
  </si>
  <si>
    <t>NUMERO DE PENSIONADOS AFILIADOS A C.C.A.F.</t>
  </si>
  <si>
    <t>NUMERO TOTAL DE AFILIADOS A C.C.A.F.</t>
  </si>
  <si>
    <t>TASAS DE INTERES PARA OPERACIONES INFERIORES A 200 U.F, SEGÚN PLAZOS Y C.C.A.F..</t>
  </si>
  <si>
    <t xml:space="preserve">     SIL CURATIVA</t>
  </si>
  <si>
    <t>NUMERO DE TRABAJADORES COTIZANTES AL REGIMEN SIL, POR C.C.A.F.</t>
  </si>
  <si>
    <t>NUMERO DE SUBSIDIOS INICIADOS DE ORIGEN COMUN PAGADOS POR LAS C.C.A.F.</t>
  </si>
  <si>
    <t>NUMERO DE DIAS PAGADOS EN SUBSIDIOS DE ORIGEN COMUN, POR LAS C.C.A.F.</t>
  </si>
  <si>
    <t>MONTO PAGADO EN SUBSIDIOS DE ORIGEN COMUN, POR LAS C.C.A.F.</t>
  </si>
  <si>
    <t xml:space="preserve">     SIL MATERNALES</t>
  </si>
  <si>
    <t xml:space="preserve">N° DE SUBSIDIOS INICIADOS SISTEMA DE SUBSIDIOS MATERNALES </t>
  </si>
  <si>
    <t>NUMERO DE DIAS PAGADOS POR EL SISTEMA MATERNAL</t>
  </si>
  <si>
    <t>GASTO EN SUBSIDIOS MATERNALES PAGADOS POR EL F.U.P.F.</t>
  </si>
  <si>
    <t>NUMERO  DE ASIGNACIONES FAMILIARES  PAGADAS,SEGÚN INSTITUCIONES</t>
  </si>
  <si>
    <t>GASTO EN ASIGNACIONES FAMILIARES  PAGADAS ,SEGÚN INSTITUCIONES</t>
  </si>
  <si>
    <t>SUBSIDIOS FAMILIARES EMITIDOS,  BENEFICIARIOS, MONTO Y CAUSANTES POR TIPO</t>
  </si>
  <si>
    <t>NUMERO DE SUBSIDIOS DE CESANTIA PAGADOS POR F.U.P.F</t>
  </si>
  <si>
    <t>MONTO PAGADO EN SUBSIDIOS DE CESANTIA PAGADOS POR EL F.U.P.F</t>
  </si>
  <si>
    <t>TOTAL</t>
  </si>
  <si>
    <t>A.Ch.S.</t>
  </si>
  <si>
    <t>C.Ch.C.</t>
  </si>
  <si>
    <t>I.S.T.</t>
  </si>
  <si>
    <t>Subtotal Mutuales</t>
  </si>
  <si>
    <t>Total</t>
  </si>
  <si>
    <t xml:space="preserve"> (*) : Incluye administradores delegados </t>
  </si>
  <si>
    <t>NUMERO DE TRABAJADORES POR LOS QUE SE COTIZO</t>
  </si>
  <si>
    <t>A LOS ORGANISMOS ADMINISTRADORES DE LA LEY N°16.744</t>
  </si>
  <si>
    <t xml:space="preserve"> LOS ORGANISMOS ADMINISTRADORES DE LA LEY N°16.744</t>
  </si>
  <si>
    <t>(Miles de pesos)</t>
  </si>
  <si>
    <r>
      <t xml:space="preserve">NUMERO DE </t>
    </r>
    <r>
      <rPr>
        <b/>
        <sz val="12"/>
        <color indexed="8"/>
        <rFont val="Arial"/>
        <family val="2"/>
      </rPr>
      <t>ENTIDADES EMPLEADORAS COTIZANTES</t>
    </r>
  </si>
  <si>
    <r>
      <t>A</t>
    </r>
    <r>
      <rPr>
        <b/>
        <sz val="12"/>
        <rFont val="Arial"/>
        <family val="2"/>
      </rPr>
      <t xml:space="preserve"> LOS ORGANISMOS ADMINISTRADORES DE LA LEY N°16.744</t>
    </r>
  </si>
  <si>
    <r>
      <t xml:space="preserve">REMUNERACION IMPONIBLE DE LOS </t>
    </r>
    <r>
      <rPr>
        <b/>
        <sz val="12"/>
        <color indexed="8"/>
        <rFont val="Arial"/>
        <family val="2"/>
      </rPr>
      <t>TRABAJADORES POR LOS QUE SE COTIZO A</t>
    </r>
    <r>
      <rPr>
        <b/>
        <sz val="12"/>
        <rFont val="Arial"/>
        <family val="2"/>
      </rPr>
      <t xml:space="preserve"> </t>
    </r>
  </si>
  <si>
    <t>DE TRAYECTO Y ENFERMEDADES PROFESIONALES DE LOS AFILIADOS</t>
  </si>
  <si>
    <t>A LOS ORGANISMOS ADMINISTRADORES DE LA LEY N° 16.744</t>
  </si>
  <si>
    <t>ORGANISMOS ADMINISTRADORES</t>
  </si>
  <si>
    <t>TOTAL AÑO</t>
  </si>
  <si>
    <t xml:space="preserve"> Por Accidentes de Trabajo</t>
  </si>
  <si>
    <t xml:space="preserve"> Por Accidentes de Trayecto</t>
  </si>
  <si>
    <t xml:space="preserve"> Por Enfermedad Profesional</t>
  </si>
  <si>
    <t>NUMERO DE DIAS DE SUBSIDIOS PAGADOS POR ACCIDENTES DEL TRABAJO,</t>
  </si>
  <si>
    <t>MONTO TOTAL DE SUBSIDIOS PAGADOS POR ACCIDENTES DEL TRABAJO,</t>
  </si>
  <si>
    <t xml:space="preserve">NUMERO DE INDEMNIZACIONES POR ACCIDENTES DEL TRABAJO </t>
  </si>
  <si>
    <t>Y ENFERMEDADES PROFESIONALES PAGADAS SEGUN ENTIDAD</t>
  </si>
  <si>
    <t xml:space="preserve"> NUMERO DE EMPRESAS AFILIADAS A  C.C.A.F.</t>
  </si>
  <si>
    <t>C.C.A.F.</t>
  </si>
  <si>
    <t>DE LOS ANDES</t>
  </si>
  <si>
    <t>LA ARAUCANA</t>
  </si>
  <si>
    <t>LOS HEROES</t>
  </si>
  <si>
    <t>18 DE SEPT.</t>
  </si>
  <si>
    <t>G.MISTRAL</t>
  </si>
  <si>
    <t xml:space="preserve"> NUMERO DE TRABAJADORES AFILIADOS  A  C.C.A.F.</t>
  </si>
  <si>
    <t xml:space="preserve"> NUMERO DE PENSIONADOS AFILIADOS A C.C.A.F.</t>
  </si>
  <si>
    <t>TASAS DE INTERES MENSUAL PARA OPERACIONES NO REAJUSTABLES EN MONEDA NACIONAL,</t>
  </si>
  <si>
    <t>Monto menor o igual a 200 U.F.</t>
  </si>
  <si>
    <t>(en porcentajes)</t>
  </si>
  <si>
    <t>PLAZO 24 MESES</t>
  </si>
  <si>
    <t xml:space="preserve">Julio </t>
  </si>
  <si>
    <t>18 DE SEPTIEMBRE</t>
  </si>
  <si>
    <t>G. MISTRAL</t>
  </si>
  <si>
    <t>PLAZO 36 MESES</t>
  </si>
  <si>
    <t>PLAZO 60 MESES</t>
  </si>
  <si>
    <t>(En miles de $)</t>
  </si>
  <si>
    <t xml:space="preserve">   C. C. A. F.</t>
  </si>
  <si>
    <t xml:space="preserve">TOTAL </t>
  </si>
  <si>
    <t>De los Andes</t>
  </si>
  <si>
    <t>La Araucana</t>
  </si>
  <si>
    <t>Los Héroes</t>
  </si>
  <si>
    <t xml:space="preserve">18 de Septiembre </t>
  </si>
  <si>
    <t>Gabriela Mistral</t>
  </si>
  <si>
    <t>PRENATAL</t>
  </si>
  <si>
    <t>ISAPRE</t>
  </si>
  <si>
    <t>POSTNATAL</t>
  </si>
  <si>
    <t>TOTAL SISTEMA</t>
  </si>
  <si>
    <t>Cifras sujetas a revisión.</t>
  </si>
  <si>
    <t>NUMERO  DE ASIGNACIONES FAMILIARES  PAGADAS, SEGUN INSTITUCIONES</t>
  </si>
  <si>
    <t>I N S T I T U C I O N E S</t>
  </si>
  <si>
    <t>DIRECCION DE PREVISION DE CARABINEROS DE CHILE</t>
  </si>
  <si>
    <t xml:space="preserve">CAJA DE PREVISION DE LA DEFENSA NACIONAL </t>
  </si>
  <si>
    <t>SUB TOTAL CAJAS DE PREVISION</t>
  </si>
  <si>
    <t>C.C.A.F. LOS HEROES</t>
  </si>
  <si>
    <t>C.C.A.F. DE LOS ANDES</t>
  </si>
  <si>
    <t>C.C.A.F. GABRIELA MISTRAL</t>
  </si>
  <si>
    <t>C.C.A.F. 18 DE SEPTIEMBRE</t>
  </si>
  <si>
    <t>C.C.A.F. LA ARAUCANA</t>
  </si>
  <si>
    <t>SUB TOTAL C. C. A.  F.</t>
  </si>
  <si>
    <t>SERVICIO DE TESORERIAS</t>
  </si>
  <si>
    <t xml:space="preserve">SERV..  HIDROGRAF. Y OCEANOG. DE LA ARMADA </t>
  </si>
  <si>
    <t>INSTITUTO NACIONAL DE DEPORTES</t>
  </si>
  <si>
    <t>SERVICIO AEROFOTOGRAM. DE LA FUERZA AEREA DE CHILE</t>
  </si>
  <si>
    <t>DIRECCION GENERAL DE AERONAUTICA CIVIL</t>
  </si>
  <si>
    <t>INSTITUTO GEOGRAFICO MILITAR</t>
  </si>
  <si>
    <t>SUPERINTENDENCIA DE ELECTRICIDAD Y COMBUSTIBLES</t>
  </si>
  <si>
    <t>SUPERINTENDENCIA DE VALORES Y SEGUROS</t>
  </si>
  <si>
    <t>SERVICIO NACIONAL DE CAPACITACION Y EMPLEO</t>
  </si>
  <si>
    <t>INSTITUTO NACIONAL DE HIDRAULICA</t>
  </si>
  <si>
    <t>JUNTA NACIONAL DE AUXILIO ESCOLAR Y BECAS</t>
  </si>
  <si>
    <t>DIRECCION GENERAL DEL CREDITO PRENDARIO</t>
  </si>
  <si>
    <t>INSTITUTO NACIONAL DE ESTADISTICAS</t>
  </si>
  <si>
    <t>INSTITUTO DE DESARROLLO AGROPECUARIO</t>
  </si>
  <si>
    <t>SERVICIO AGRICOLA Y GANADERO</t>
  </si>
  <si>
    <t>COMISION NAC. DE INVESTIG. CIENTIFICA Y TECNOL.</t>
  </si>
  <si>
    <t>CORPORACION DE FOMENTO DE LA PRODUCCION</t>
  </si>
  <si>
    <t>COMISION CHILENA DE ENERGIA NUCLEAR</t>
  </si>
  <si>
    <t>SERVICIO NACIONAL DE MENORES</t>
  </si>
  <si>
    <t>CONTRALORIA GENERAL DE LA REPUBLICA</t>
  </si>
  <si>
    <t>SUPERINTENDENCIA DE SEGURIDAD SOCIAL</t>
  </si>
  <si>
    <t>SERVICIO NACIONAL DE TURISMO</t>
  </si>
  <si>
    <t>INSTITUTO ANTARTICO CHILENO</t>
  </si>
  <si>
    <t>PARQUE METROPOLITANO DE SANTIAGO</t>
  </si>
  <si>
    <t>COMISION CHILENA DEL COBRE</t>
  </si>
  <si>
    <t>COMISION NACIONAL DE ENERGIA</t>
  </si>
  <si>
    <t>SUPERINTENDENCIA DE SERVICIOS SANITARIOS</t>
  </si>
  <si>
    <t>SERVICIO NACIONAL DE LA MUJER</t>
  </si>
  <si>
    <t xml:space="preserve">SUPERINTENDENCIA DE SALUD </t>
  </si>
  <si>
    <t>FONDO DE SOLIDARIDAD E INVERSION SOCIAL</t>
  </si>
  <si>
    <t>FONDO NACIONAL DE SALUD</t>
  </si>
  <si>
    <t>CENTRAL DE ABAST. DEL SIST. NAC. DE SERVICIOS DE SALUD</t>
  </si>
  <si>
    <t>INSTITUTO DE SALUD PUBLICA</t>
  </si>
  <si>
    <t>C.R.S. CORDILLERA ORIENTE</t>
  </si>
  <si>
    <t>HOSPITAL PADRE ALBERTO HURTADO</t>
  </si>
  <si>
    <t>SUB  TOTAL  INSTITUCIONES DESCENTRALIZADAS</t>
  </si>
  <si>
    <t>SERVICIO DE SALUD METROP. SUR</t>
  </si>
  <si>
    <t>SERVICIO DE SALUD METROP. CENTRAL</t>
  </si>
  <si>
    <t>SERVICIO DE SALUD METROP. SUR ORIENTE</t>
  </si>
  <si>
    <t>SERVICIO DE SALUD METROPOLITANO ORIENTE</t>
  </si>
  <si>
    <t>SERVICIO DE SALUD METROPOLITANO NORTE</t>
  </si>
  <si>
    <t>SERVICIO DE SALUD METROPOLITANO OCCIDENTE</t>
  </si>
  <si>
    <t>SERVICIO DE SALUD ARICA</t>
  </si>
  <si>
    <t>SERVICIO DE SALUD IQUIQUE</t>
  </si>
  <si>
    <t>SERVICIO DE SALUD ANTOFAGASTA</t>
  </si>
  <si>
    <t>SERVICIO DE SALUD ATACAMA</t>
  </si>
  <si>
    <t>SERVICIO DE SALUD COQUIMBO</t>
  </si>
  <si>
    <t>SERVICIO DE SALUD VALPARAISO-SAN ANTONIO</t>
  </si>
  <si>
    <t>SERVICIO DE SALUD VIÑA DEL MAR-QUILLOTA</t>
  </si>
  <si>
    <t>SERVICIO DE SALUD DEL LIB. GRAL. BDO. O"HIGGINS</t>
  </si>
  <si>
    <t>SERVICIO DE SALUD DEL MAULE</t>
  </si>
  <si>
    <t>SERVICIO DE SALUD CONCEPCION</t>
  </si>
  <si>
    <t>SERVICIO DE SALUD ARAUCO</t>
  </si>
  <si>
    <t>SERVICIO DE SALUD TALCAHUANO</t>
  </si>
  <si>
    <t>SERVICIO DE SALUD ÑUBLE</t>
  </si>
  <si>
    <t>SERVICIO DE SALUD BIO - BIO</t>
  </si>
  <si>
    <t>SERVICIO DE SALUD ARAUCANIA NORTE</t>
  </si>
  <si>
    <t>SERVICIO DE SALUD ARAUCANIA SUR</t>
  </si>
  <si>
    <t>SERVICIO DE SALUD VALDIVIA</t>
  </si>
  <si>
    <t>SERVICIO DE SALUD OSORNO</t>
  </si>
  <si>
    <t>SERVICIO DE SALUD MAGALLANES</t>
  </si>
  <si>
    <t>SUB TOTAL SERVICIOS DE SALUD</t>
  </si>
  <si>
    <t>UNIVERSIDAD DE CHILE</t>
  </si>
  <si>
    <t>UNIVERSIDAD DE SANTIAGO DE CHILE</t>
  </si>
  <si>
    <t>UNIVERSIDAD TECNOLOGICA METROPOLITANA</t>
  </si>
  <si>
    <t>UNIVERSIDAD DE TARAPACA</t>
  </si>
  <si>
    <t>UNIVERSIDAD ARTURO PRAT</t>
  </si>
  <si>
    <t>UNIVERSIDAD DE ANTOFAGASTA</t>
  </si>
  <si>
    <t>UNIVERSIDAD DE LA SERENA</t>
  </si>
  <si>
    <t>UNIVERSIDAD DE VALPARAISO</t>
  </si>
  <si>
    <t>UNIVERSIDAD DE ATACAMA</t>
  </si>
  <si>
    <t>UNIVERSIDAD DE BIO-BIO</t>
  </si>
  <si>
    <t>UNIVERSIDAD DE LA FRONTERA</t>
  </si>
  <si>
    <t>UNIVERSIDAD DE LOS LAGOS</t>
  </si>
  <si>
    <t>UNIVERSIDAD DE MAGALLANES</t>
  </si>
  <si>
    <t>UNIVERSIDAD DE TALCA</t>
  </si>
  <si>
    <t>UNIVERSIDAD METROP.DE CIENCIAS DE LA EDUCACION</t>
  </si>
  <si>
    <t>UNIVERSIDAD PLAYA ANCHA DE CIENCIAS DE LA EDUCACION</t>
  </si>
  <si>
    <t>SUB TOTAL UNIV.E INSTITUTOS PROFES.</t>
  </si>
  <si>
    <t>ASOCIACION CHILENA DE SEGURIDAD</t>
  </si>
  <si>
    <t>M. DE  SEG. DE LA  CAMARA CH. DE LA CONSTRUCCION</t>
  </si>
  <si>
    <t>INSTITUTO DE SUGURIDAD DEL TRABAJO</t>
  </si>
  <si>
    <t>SUB TOTAL MUTUALIDADES</t>
  </si>
  <si>
    <t>A.F.P. CUPRUM S.A.</t>
  </si>
  <si>
    <t>A.F.P. HABITAT S.A.</t>
  </si>
  <si>
    <t>A.F.P. PLANVITAL S.A.</t>
  </si>
  <si>
    <t>A.F.P. PROVIDA S.A.</t>
  </si>
  <si>
    <t>SUB  TOTAL  A.  F. P.</t>
  </si>
  <si>
    <t>LA INTERAMERICANA CIA. DE SEGUROS DE VIDA S.A.</t>
  </si>
  <si>
    <t>RENTA NACIONAL CIA. DE SEGUROS DE VIDA S.A.</t>
  </si>
  <si>
    <t>ING SEGUROS DE VIDA S.A.</t>
  </si>
  <si>
    <t>METLIFE CHILE SEGUROS DE VIDA  S.A.</t>
  </si>
  <si>
    <t>COMPAÑIA DE SEGUROS VIDA CORP S.A.</t>
  </si>
  <si>
    <t>BCI SEGUROS DE VIDA (EX-AXA )</t>
  </si>
  <si>
    <t>CIA.  DE SEGUROS DE VIDA CRUZ DEL SUR S.A.</t>
  </si>
  <si>
    <t>OHIO NATIONAL SEGUROS DE VIDA S.A.</t>
  </si>
  <si>
    <t>SUB  TOTAL  CIAS DE SEGURO</t>
  </si>
  <si>
    <t>TOTAL GENERAL</t>
  </si>
  <si>
    <t>GASTO EN ASIGNACIONES FAMILIARES  PAGADAS, SEGUN INSTITUCIONES</t>
  </si>
  <si>
    <t>C.R.S. PEÑALOLEN CORDILLERA ORIENTE</t>
  </si>
  <si>
    <t>SERVICIO DE SALUD ACONCAGUA</t>
  </si>
  <si>
    <t>SERV. DE SALUD  AYSEN DEL GRAL  C.  IBAÑEZ  DEL CAMPO</t>
  </si>
  <si>
    <t>PENTA VIDA COMPAÑÍA DE SEGUROS DE VIDA S.A.</t>
  </si>
  <si>
    <t>CHILENA CONSOLIDADA SEGUROS DE VIDA S.A.</t>
  </si>
  <si>
    <t>CIA. DE SEGUROS DE VIDA EUROAMERICA  S.A.</t>
  </si>
  <si>
    <t>CN LIFE CIA. DE SEGUROS DE VIDA S.A.</t>
  </si>
  <si>
    <t>SEGUROS VIDA SECURITY PREVISION  S.A.</t>
  </si>
  <si>
    <t>PRINCIPAL CIA.  DE SEGUROS DE VIDA CHILE S.A.</t>
  </si>
  <si>
    <t>Las cifras no incluyen las rebajas de cheques caducados y revalidados; si, los pagos retroactivos.</t>
  </si>
  <si>
    <t>Total País</t>
  </si>
  <si>
    <t xml:space="preserve"> SUBSIDIOS FAMILIARES EMITIDOS,  BENEFICIARIOS, MONTO Y CAUSANTES POR TIPO</t>
  </si>
  <si>
    <t>CAUSANTES</t>
  </si>
  <si>
    <t>Menores</t>
  </si>
  <si>
    <t>Recien Nacidos</t>
  </si>
  <si>
    <t>Embarazadas</t>
  </si>
  <si>
    <t>Madres</t>
  </si>
  <si>
    <t>TOTAL CAUSANTES</t>
  </si>
  <si>
    <t>N° DE BENEFICIARIOS</t>
  </si>
  <si>
    <t>Monto Emitido (miles de $)</t>
  </si>
  <si>
    <t>REGIONES</t>
  </si>
  <si>
    <t>NUMERO DE SUBSIDIOS DE CESANTIA PAGADOS POR F.U.P.F.</t>
  </si>
  <si>
    <t>De Los Andes</t>
  </si>
  <si>
    <t>18 de Septiembre</t>
  </si>
  <si>
    <t>Subtotal CCAF</t>
  </si>
  <si>
    <t>MONTO DE SUBSIDIOS DE CESANTIA PAGADOS POR EL F.U.P.F.</t>
  </si>
  <si>
    <t xml:space="preserve"> NUMERO DE SUBSIDIOS INICIADOS DE ORIGEN COMUN PAGADOS POR LAS C.C.A.F.</t>
  </si>
  <si>
    <t>T O T A L</t>
  </si>
  <si>
    <t>G. Mistral</t>
  </si>
  <si>
    <t>Fuente: Informes estadísticos y financieros mensuales de las CCAF.</t>
  </si>
  <si>
    <t>(Cifras en miles de $)</t>
  </si>
  <si>
    <t xml:space="preserve"> (*): Los montos incluyen aportes previsionales</t>
  </si>
  <si>
    <t>CIA. DE SEG.  DE VIDA CONSORCIO NACIONAL DE SEG. S.A.</t>
  </si>
  <si>
    <t xml:space="preserve"> BICE VIDA CIA. DE SEGUROS S.A. </t>
  </si>
  <si>
    <t>Ex Servicio de Seguro Social</t>
  </si>
  <si>
    <t>INSTITUTO DE INVESTIGACIONES Y CONTROL</t>
  </si>
  <si>
    <t>Viudez</t>
  </si>
  <si>
    <t>Orfandad</t>
  </si>
  <si>
    <t>MENORES</t>
  </si>
  <si>
    <t>RECIEN NACIDOS</t>
  </si>
  <si>
    <t>EMBARAZADAS</t>
  </si>
  <si>
    <t>MADRES</t>
  </si>
  <si>
    <t>NUMERO DE SUF, SEGÚN TIPO DE SUBSIDIO Y REGIONES</t>
  </si>
  <si>
    <t>NUMERO DE CAUSANTES DE SUBSIDIO FAMILIAR, POR REGIONES</t>
  </si>
  <si>
    <t>NUMERO DE SUBSIDIOS FAMILIARES EMITIDOS SEGÚN TIPO DE CAUSANTES Y REGIONES</t>
  </si>
  <si>
    <t>NUMERO DE CAUSANTES DE SUBSIDIOS FAMILIARES EMITIDOS, SEGÚN REGIONES</t>
  </si>
  <si>
    <t>A.Ch.S. (*)</t>
  </si>
  <si>
    <t xml:space="preserve">   ACCIDENTES</t>
  </si>
  <si>
    <t>NUMERO  DE TRABAJADORES PROTEGIDOS</t>
  </si>
  <si>
    <t>MUTUALES</t>
  </si>
  <si>
    <t>Asociación Chilena de Seguridad</t>
  </si>
  <si>
    <t>Mutual de Seguridad C.Ch.C.</t>
  </si>
  <si>
    <t>Instituto de Seguridad del Trabajo</t>
  </si>
  <si>
    <t>NUMERO  DE EMPRESAS ADHERENTES</t>
  </si>
  <si>
    <t>ACCIDENTES TOTALES</t>
  </si>
  <si>
    <t>ACCIDENTES DEL TRABAJO</t>
  </si>
  <si>
    <t>ACCIDENTES DEL TRAYECTO</t>
  </si>
  <si>
    <t>ACCIDENTES DE TRAYECTO</t>
  </si>
  <si>
    <t>INVALIDOS</t>
  </si>
  <si>
    <t>Discapacitados Mentales</t>
  </si>
  <si>
    <t>Inválidos</t>
  </si>
  <si>
    <t>Disc. Mentales</t>
  </si>
  <si>
    <t>Sept.</t>
  </si>
  <si>
    <t>(*) Total de empleadores que cotizaron en el mes.</t>
  </si>
  <si>
    <t>C.Ch.C. (*)</t>
  </si>
  <si>
    <t>I.S.T. (*)</t>
  </si>
  <si>
    <t xml:space="preserve">Otras Ex Cajas de Previsión </t>
  </si>
  <si>
    <t>de Arica y Parinacota</t>
  </si>
  <si>
    <t>A.F.P. CAPITAL S.A.</t>
  </si>
  <si>
    <t>SUBTOTAL CIAS DE SEGUROS</t>
  </si>
  <si>
    <t>NUMERO DE PENSIONES VIGENTES DE LA LEY N°16.744 SEGÚN TIPO DE PENSION</t>
  </si>
  <si>
    <t>Asistencial</t>
  </si>
  <si>
    <t xml:space="preserve">C.Ch.C. </t>
  </si>
  <si>
    <t>Gran Invalidez</t>
  </si>
  <si>
    <t>Invalidez Parcial</t>
  </si>
  <si>
    <t>Invalidez Total</t>
  </si>
  <si>
    <t>MONTOS TOTALES DE PENSIONES DE LA LEY N°16.744 POR ACC. DEL TRAB. Y ENF. PROFES.</t>
  </si>
  <si>
    <t>NUMERO DE PENSIONES VIGENTES DE LA LEY N°16.744 POR ACC. DEL TRAB. Y ENF. PROFES.</t>
  </si>
  <si>
    <t>EMITIDAS A PAGO POR ACCIDENTES DEL TRABAJO Y ENFERMEDAD PROFESIONAL</t>
  </si>
  <si>
    <t>MONTOS TOTALES DE  PENSIONES VIGENTES DE LA LEY N°16.744 SEGÚN TIPO DE PENSION</t>
  </si>
  <si>
    <t>TIPO DE PENSION Y ENTIDAD</t>
  </si>
  <si>
    <t xml:space="preserve">A.F.P. PROVIDA S.A. </t>
  </si>
  <si>
    <t>MAPFRE COMPAÑÍA DE SEGUROS</t>
  </si>
  <si>
    <t xml:space="preserve">C.C.A.F. LOS HEROES </t>
  </si>
  <si>
    <t>1.- REGIMEN DE ACC. DEL TRABAJO Y ENFERMEDADES PROFESIONALES</t>
  </si>
  <si>
    <t>2.- REGIMEN CAJAS DE COMPENSACION DE ASIGNACION FAMILIAR</t>
  </si>
  <si>
    <t>3.- SUBSIDIOS POR INCAPACIDAD LABORAL</t>
  </si>
  <si>
    <t>4.- ASIGNACION FAMILIAR</t>
  </si>
  <si>
    <t>5.- BENEFICIOS ASISTENCIALES</t>
  </si>
  <si>
    <t>6.- OTROS BENEFICIOS</t>
  </si>
  <si>
    <t>SERVICIO DE SALUD CHILOE</t>
  </si>
  <si>
    <t>SEGUROS VIDA SECURITY PREVISION</t>
  </si>
  <si>
    <t>INTERAMERICANA  SEGUROS DE VIDA Y AHORRO</t>
  </si>
  <si>
    <t>CORP VIDA  CIA. DE SEGUROS DE VIDA</t>
  </si>
  <si>
    <t>BICE VIDA SEGUROS DE VIDA</t>
  </si>
  <si>
    <t>MAPFRE SEGUROS</t>
  </si>
  <si>
    <t>INSTITUTO DE PREVISION SOCIAL</t>
  </si>
  <si>
    <t>INTITUTO DE SEGURIDAD LABORAL</t>
  </si>
  <si>
    <t xml:space="preserve">(**) : Incluye administradores delegados </t>
  </si>
  <si>
    <t>I.S.L.(ex INP) (*)</t>
  </si>
  <si>
    <t>ENTIDADES</t>
  </si>
  <si>
    <t>NUMERO DE TRABAJADORES PROTEGIDOS POR EL SEGURO DE LA LEY 16.744.</t>
  </si>
  <si>
    <t>NUMERO DE EMPRESAS ADHERENTES DE LA LEY 16.744.</t>
  </si>
  <si>
    <t>No incluye intermediación Financiera</t>
  </si>
  <si>
    <t>SERVICIO DE SALUD RELONCAVI (EXLLANQUIHUIE-CHILOE-PALENA)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</si>
  <si>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</si>
  <si>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(*) Total de Trabajadores que cotizaron en el mes.</t>
  </si>
  <si>
    <t>de Tarapaca</t>
  </si>
  <si>
    <t>de Antofagasta</t>
  </si>
  <si>
    <t>de Atacama</t>
  </si>
  <si>
    <t>de Coquimbo</t>
  </si>
  <si>
    <t>de O'Higgins</t>
  </si>
  <si>
    <t>del Maule</t>
  </si>
  <si>
    <t>de la Araucanía</t>
  </si>
  <si>
    <t>de los Ríos</t>
  </si>
  <si>
    <t>de los Lagos</t>
  </si>
  <si>
    <t>de Aysen</t>
  </si>
  <si>
    <t>de Magallanes</t>
  </si>
  <si>
    <t>Metropolitana</t>
  </si>
  <si>
    <t>CONSORCIO NACIONAL DE SEGUROS</t>
  </si>
  <si>
    <t>PRINCIPAL CIA.  DE SEGUROS DE VIDA  S.A.</t>
  </si>
  <si>
    <t>CHILENA CONSOLIDADA SEGUROS</t>
  </si>
  <si>
    <t>EUROAMERICA  SEGUROS DE VIDA S.A.</t>
  </si>
  <si>
    <t>CN LIFE CIA. DE SEGUROS</t>
  </si>
  <si>
    <t>PENTA VIDA</t>
  </si>
  <si>
    <t>BBVA SEGUROS DE VIDA S.A.</t>
  </si>
  <si>
    <t>(*) Información provisoria por estar incompleta.</t>
  </si>
  <si>
    <t>NUMERO DE ENTIDADES EMPLEADORAS COTIZANTES</t>
  </si>
  <si>
    <t xml:space="preserve">NUMERO DE TRABAJADORES POR LOS QUE SE COTIZÓ </t>
  </si>
  <si>
    <t>NUMERO DE SUBSIDIOS INICIADOS POR ACCIDENTES DEL TRABAJO</t>
  </si>
  <si>
    <t>NUMERO DE DÍAS DE SUBSIDIOS PAGADOS POR ACCIDENTES DEL TRABAJO</t>
  </si>
  <si>
    <t>NUMERO DE SUBSIDIOS POR DISCAPACIDAD MENTAL, SEGÚN REGIONES</t>
  </si>
  <si>
    <t>MONTO EMITIDO EN SUBSIDIOS POR DISCAPACIDAD MENTAL, SEGÚN REGIONES</t>
  </si>
  <si>
    <t>(Miles de $)</t>
  </si>
  <si>
    <t>COMISION NAC. DE INVESTIG. CIENTIFICA Y TECNOL. (1)</t>
  </si>
  <si>
    <t>I.S.L.(ex INP) (**)</t>
  </si>
  <si>
    <t xml:space="preserve">LOS HEROES </t>
  </si>
  <si>
    <t xml:space="preserve"> NUMERO DE CREDITOS DE CONSUMO OTORGADOS POR EL SISTEMA C.C.A.F.</t>
  </si>
  <si>
    <t>MONTO DE LOS CREDITOS DE CONSUMO OTORGADOS POR EL SISTEMA C.C.A.F.</t>
  </si>
  <si>
    <t>NUMERO DE CREDITOS DE CONSUMO OTORGADOS POR EL SISTEMA C.C.A.F.</t>
  </si>
  <si>
    <t>MONTOS  EN CREDITOS DE CONSUMO OTORGADOS POR EL SISTEMA C.C.A.F.</t>
  </si>
  <si>
    <t>NUMERO DE CREDITOS HIPOTECARIOS OTORGADOS POR EL SISTEMA CCAF</t>
  </si>
  <si>
    <t>NUMERO DE CREDITOS DE HIPOTECARIOS OTORGADOS POR EL SISTEMA C.C.A.F.</t>
  </si>
  <si>
    <t>MONTOS  EN CREDITOS HIPOTECARIOS OTORGADOS POR EL SISTEMA C.C.A.F.</t>
  </si>
  <si>
    <t>MONTOS EN CREDITOS HIPOTECARIOS OTORGADOS POR EL SISTEMA C.C.A.F.</t>
  </si>
  <si>
    <t xml:space="preserve">S. DE SALUD </t>
  </si>
  <si>
    <t xml:space="preserve">I.S.T. (*) </t>
  </si>
  <si>
    <t xml:space="preserve">I.S.T. </t>
  </si>
  <si>
    <t xml:space="preserve">A.Ch.S. </t>
  </si>
  <si>
    <t>CORPORACION ASISTENCIA JUDICIAL REG. METROPOLITANA</t>
  </si>
  <si>
    <t>SERVICIO DE SALUD METROP. ORIENTE</t>
  </si>
  <si>
    <t>SERVICIO DE SALUD METROP. NORTE</t>
  </si>
  <si>
    <t>SERVICIO DE SALUD METROP. OCCIDENTE</t>
  </si>
  <si>
    <t>SERVICIO DE SALUD VALPO-SAN ANTONIO</t>
  </si>
  <si>
    <t>SERVICIO DE SALUD O'HIGGINS</t>
  </si>
  <si>
    <t>SERVICIO DE SALUD DEL RELONCAVI</t>
  </si>
  <si>
    <t xml:space="preserve">SERV. DE SALUD  AYSEN DEL G. </t>
  </si>
  <si>
    <t>NUMERO DE PENSIONES VIGENTES DE LA LEY N°16.744 SEGUN TIPO DE PENSION</t>
  </si>
  <si>
    <t>NUMERO DE PENSIONES VIGENTES DE LA LEY N°16.744 SEGUN ENTIDAD</t>
  </si>
  <si>
    <t>(a) Corresponde al total de Empresas que declararon cotizaciones, independientemente que las hayan pagado o no.</t>
  </si>
  <si>
    <t>POR EL SEGURO DE LA LEY N°16.744 (a)</t>
  </si>
  <si>
    <t>(a) Corresponde al total de trabajadores por quienes se declararon cotizaciones, independientemente que se hayan pagado o no.</t>
  </si>
  <si>
    <t>DE LA LEY N°16.744 (a)</t>
  </si>
  <si>
    <t xml:space="preserve"> Por Accidentes de Trabajo </t>
  </si>
  <si>
    <t>TOTAL TRABAJADORES</t>
  </si>
  <si>
    <t>TOTAL EMPRESAS</t>
  </si>
  <si>
    <t>(*)  Incluye días perdidos por accidentes  de trayecto y por enfermedad profesional, e información de los administradores delegados.</t>
  </si>
  <si>
    <t>I P S</t>
  </si>
  <si>
    <t>INFORMACION ESTADISTICA MENSUAL AÑO 2011</t>
  </si>
  <si>
    <t>AÑO 2011</t>
  </si>
  <si>
    <t>SEGÚN PLAZOS, VIGENTES AL ULTIMO DIA DE CADA MES. AÑO 2011</t>
  </si>
  <si>
    <t>2 0 1 1</t>
  </si>
  <si>
    <t>GASTO EN SUBSIDIOS MATERNALES PAGADOS POR EL F.U.P.F. AÑO 2011</t>
  </si>
  <si>
    <t>NUMERO DE SUBSIDIOS INICIADOS POR ACCIDENTES DEL TRABAJO,</t>
  </si>
  <si>
    <t>(*) Incluye N° de pensiones por accidentes  de trabajo y por enfermedad profesional.</t>
  </si>
  <si>
    <t>NUMERO DE SUBSIDIOS POR DISCAPACIDAD MENTAL, SEGUN REGIONES</t>
  </si>
  <si>
    <t>de Valparaíso</t>
  </si>
  <si>
    <t>del Biobío</t>
  </si>
  <si>
    <t>SUPERINTENDENCIA DE SALUD</t>
  </si>
  <si>
    <t>CENTRAL DE ABASTECIMIENTO DEL S.N.S.S.</t>
  </si>
  <si>
    <t>CENTRO DE REFERENCIA DE SALUD DE MAIPU</t>
  </si>
  <si>
    <t>CORPORACION DE ASISTENCIA JUDICIAL</t>
  </si>
  <si>
    <t xml:space="preserve">I.S.L.(ex INP) </t>
  </si>
  <si>
    <t xml:space="preserve">Invalidez Parcial </t>
  </si>
  <si>
    <t>Invalidez Total (*)</t>
  </si>
  <si>
    <t>(*) Incluye N° de pensiones por Invalidez Parcial y Gran Invalidez.</t>
  </si>
  <si>
    <t>(*) Las cifras incluyen  monto de pensiones emitidas a pago de Accidentes del trabajo y Enfermedades Profesionales.</t>
  </si>
  <si>
    <t xml:space="preserve">Enero </t>
  </si>
  <si>
    <t xml:space="preserve">Abril </t>
  </si>
  <si>
    <t>I.S.L.(ex INP) (b)</t>
  </si>
  <si>
    <t>(b) Incluye Administradores Delegados</t>
  </si>
  <si>
    <t>ENFERMEDADES PROFESIONALES</t>
  </si>
  <si>
    <t>NUMERO DE ACCIDENTES, SEGUN TIPO DE ACCIDENTE Y NUMERO DE ENFERMEDADES PROFESIONALES  DIAGNOSTICADAS POR MUTUAL</t>
  </si>
  <si>
    <t>ACCIDENTES/MUTUAL</t>
  </si>
  <si>
    <t>NUMERO DE DIAS PERDIDOS, POR ACCIDENTES DEL TRABAJO Y DE TRAYECTO, SEGUN TIPO DE ACCIDENTE Y NUMERO DE DIAS PERDIDOS POR ENFERMEDAD PROFESIONAL, POR MUTUAL</t>
  </si>
  <si>
    <t>TOTAL DIAS PERDIDOS POR ACCIDENTES</t>
  </si>
  <si>
    <t>TOTAL DE DIAS PERDIDOS POR ENFERMEDADES PROFESIONALES</t>
  </si>
  <si>
    <t>NUMERO DE ACCIDENTES, SEGUN TIPO DE ACCIDENTE Y NUMERO DE ENFERMEDADES PROFESIONALES POR MUTUAL</t>
  </si>
  <si>
    <t>NUMERO DE DIAS PERDIDOS, POR ACC. DEL TRAB. Y DE TRAYECTO, SEGÚN TIPO DE ACC. Y NUMERO DE DIAS PERDIDOS POR ENFERMEDADES PROFESIONALES POR MUTUAL.</t>
  </si>
  <si>
    <t>ADMINISTRADORES DELEGADOS (2)</t>
  </si>
  <si>
    <t xml:space="preserve"> Por Accidentes de Trabajo (1)</t>
  </si>
  <si>
    <t xml:space="preserve">(1) Incluye indemnizaciones por accidentes de trayecto. </t>
  </si>
  <si>
    <t>(2) Incluye indemnizaciones por accidentes  de trabajo, trayecto y por enfermedad profesional.</t>
  </si>
  <si>
    <t xml:space="preserve"> Por Accidentes de Trayecto (2)</t>
  </si>
  <si>
    <t xml:space="preserve">(2) Monto de abril corresponde a reliquidación de beneficio por cambio de grado de incapacidad. </t>
  </si>
  <si>
    <t>(3) Incluye indemnizaciones por accidentes  de trabajo, trayecto y por enfermedad profesional.</t>
  </si>
  <si>
    <t>INSTITUTO DE  PREVISION SOCIAL  (1)</t>
  </si>
  <si>
    <t>INSTITUTO DE SEGURIDAD LABORAL</t>
  </si>
  <si>
    <t>ADMINISTRADORA FONDOS CESANTIA  (AFC)</t>
  </si>
  <si>
    <t xml:space="preserve">Marzo </t>
  </si>
  <si>
    <t>trabajador</t>
  </si>
  <si>
    <t>pensionado</t>
  </si>
  <si>
    <t>Agosto (1)</t>
  </si>
  <si>
    <t>(1) A contar de este mes, las CCAF pueden cobrar tasas diferenciadas para los trabajadores y pensionados.</t>
  </si>
  <si>
    <t>(*) La cifra del mes de octubre contiene regularizaciones del gasto que corresponde a meses anteriores.</t>
  </si>
  <si>
    <t>La equivalencia de las 200 UF es $4.442.686 al 30/11/2011</t>
  </si>
  <si>
    <t>SERV..  HIDROGRAF. Y OCEANOG. DE LA ARMADA (1)</t>
  </si>
  <si>
    <t>FABRICA Y MAESTRANZAS DEL EJERCITO (1)</t>
  </si>
  <si>
    <t>SUPERINTENDENCIA DE SERVICIOS SANITARIOS (1)</t>
  </si>
  <si>
    <t>INSTITUTO NACIONAL DE HIDRAULICA (1)</t>
  </si>
  <si>
    <t>CORPORACION DE FOMENTO DE LA PRODUCCION (1)</t>
  </si>
  <si>
    <t xml:space="preserve">SERVICIO NACIONAL DE TURISMO </t>
  </si>
  <si>
    <t>PARQUE METROPOLITANO DE SANTIAGO (2)</t>
  </si>
  <si>
    <t xml:space="preserve">C.R.S. DE MAIPU </t>
  </si>
  <si>
    <t>MES: diciembre 2011</t>
  </si>
  <si>
    <t>MONTOS TOTALES DE PENSIONES DE LA LEY N°16.744 SEGUN TIPO DE PENSION</t>
  </si>
  <si>
    <t>Promedio</t>
  </si>
  <si>
    <t>POSTNATAL PARENTAL</t>
  </si>
  <si>
    <t>SUB-TOTAL MATERNAL</t>
  </si>
  <si>
    <t>E.G. NIÑO M. DE 1 AÑO</t>
  </si>
  <si>
    <t>(1) No incluye las prórrogas, esto es, las licencias emitidas inmediatamente a continación de la anterior por el mismo diagnóstico.</t>
  </si>
  <si>
    <t>N° DE SUBSIDIOS INICIADOS SISTEMA DE SUBSIDIOS MATERNALES (1)</t>
  </si>
  <si>
    <t>Actualizado al 11/12/2012</t>
  </si>
</sst>
</file>

<file path=xl/styles.xml><?xml version="1.0" encoding="utf-8"?>
<styleSheet xmlns="http://schemas.openxmlformats.org/spreadsheetml/2006/main">
  <numFmts count="7">
    <numFmt numFmtId="5" formatCode="&quot;$&quot;\ #,##0;\-&quot;$&quot;\ #,##0"/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#,##0_);\(#,##0\)"/>
    <numFmt numFmtId="167" formatCode="#,##0;[Red]#,##0"/>
    <numFmt numFmtId="168" formatCode="_-* #,##0.00\ _P_t_s_-;\-* #,##0.00\ _P_t_s_-;_-* &quot;-&quot;??\ _P_t_s_-;_-@_-"/>
  </numFmts>
  <fonts count="4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8"/>
      <name val="Arial"/>
      <family val="2"/>
    </font>
    <font>
      <u/>
      <sz val="12"/>
      <color indexed="12"/>
      <name val="Arial"/>
      <family val="2"/>
    </font>
    <font>
      <sz val="8"/>
      <name val="Arial"/>
      <family val="2"/>
    </font>
    <font>
      <sz val="10"/>
      <name val="Helv"/>
    </font>
    <font>
      <b/>
      <sz val="8"/>
      <color indexed="8"/>
      <name val="Arial"/>
      <family val="2"/>
    </font>
    <font>
      <i/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Helv"/>
    </font>
    <font>
      <sz val="9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39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2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8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</cellStyleXfs>
  <cellXfs count="603">
    <xf numFmtId="0" fontId="0" fillId="0" borderId="0" xfId="0"/>
    <xf numFmtId="0" fontId="3" fillId="2" borderId="0" xfId="0" applyFont="1" applyFill="1"/>
    <xf numFmtId="0" fontId="2" fillId="3" borderId="0" xfId="1" applyFill="1" applyBorder="1" applyAlignment="1" applyProtection="1"/>
    <xf numFmtId="3" fontId="3" fillId="3" borderId="1" xfId="0" applyNumberFormat="1" applyFont="1" applyFill="1" applyBorder="1"/>
    <xf numFmtId="0" fontId="0" fillId="2" borderId="0" xfId="0" applyFill="1"/>
    <xf numFmtId="3" fontId="0" fillId="3" borderId="0" xfId="0" applyNumberFormat="1" applyFill="1"/>
    <xf numFmtId="3" fontId="7" fillId="3" borderId="0" xfId="0" applyNumberFormat="1" applyFont="1" applyFill="1" applyBorder="1" applyAlignment="1"/>
    <xf numFmtId="3" fontId="0" fillId="3" borderId="1" xfId="0" applyNumberFormat="1" applyFill="1" applyBorder="1"/>
    <xf numFmtId="3" fontId="0" fillId="3" borderId="2" xfId="0" applyNumberFormat="1" applyFill="1" applyBorder="1"/>
    <xf numFmtId="3" fontId="0" fillId="3" borderId="0" xfId="0" applyNumberFormat="1" applyFill="1" applyBorder="1"/>
    <xf numFmtId="0" fontId="0" fillId="3" borderId="0" xfId="0" applyFill="1"/>
    <xf numFmtId="0" fontId="0" fillId="0" borderId="0" xfId="0" applyBorder="1"/>
    <xf numFmtId="3" fontId="14" fillId="3" borderId="3" xfId="0" applyNumberFormat="1" applyFont="1" applyFill="1" applyBorder="1" applyAlignment="1"/>
    <xf numFmtId="0" fontId="0" fillId="3" borderId="0" xfId="0" applyFill="1" applyAlignment="1">
      <alignment horizontal="centerContinuous"/>
    </xf>
    <xf numFmtId="0" fontId="8" fillId="3" borderId="0" xfId="0" applyFont="1" applyFill="1"/>
    <xf numFmtId="3" fontId="15" fillId="3" borderId="0" xfId="1" applyNumberFormat="1" applyFont="1" applyFill="1" applyBorder="1" applyAlignment="1" applyProtection="1">
      <alignment horizontal="left"/>
    </xf>
    <xf numFmtId="0" fontId="13" fillId="3" borderId="0" xfId="0" applyFont="1" applyFill="1"/>
    <xf numFmtId="0" fontId="15" fillId="3" borderId="0" xfId="1" applyFont="1" applyFill="1" applyBorder="1" applyAlignment="1" applyProtection="1">
      <alignment horizontal="left" wrapText="1"/>
    </xf>
    <xf numFmtId="0" fontId="15" fillId="3" borderId="0" xfId="1" applyFont="1" applyFill="1" applyBorder="1" applyAlignment="1" applyProtection="1">
      <alignment horizontal="left"/>
    </xf>
    <xf numFmtId="0" fontId="11" fillId="3" borderId="0" xfId="0" applyFont="1" applyFill="1"/>
    <xf numFmtId="0" fontId="16" fillId="3" borderId="0" xfId="0" applyFont="1" applyFill="1"/>
    <xf numFmtId="0" fontId="15" fillId="3" borderId="0" xfId="1" applyNumberFormat="1" applyFont="1" applyFill="1" applyBorder="1" applyAlignment="1" applyProtection="1">
      <alignment horizontal="left" wrapText="1"/>
    </xf>
    <xf numFmtId="0" fontId="17" fillId="2" borderId="0" xfId="0" applyFont="1" applyFill="1"/>
    <xf numFmtId="0" fontId="14" fillId="2" borderId="0" xfId="0" applyFont="1" applyFill="1"/>
    <xf numFmtId="3" fontId="0" fillId="0" borderId="0" xfId="0" applyNumberFormat="1"/>
    <xf numFmtId="3" fontId="14" fillId="3" borderId="1" xfId="0" applyNumberFormat="1" applyFont="1" applyFill="1" applyBorder="1"/>
    <xf numFmtId="3" fontId="14" fillId="3" borderId="2" xfId="0" applyNumberFormat="1" applyFont="1" applyFill="1" applyBorder="1"/>
    <xf numFmtId="3" fontId="8" fillId="3" borderId="2" xfId="0" applyNumberFormat="1" applyFont="1" applyFill="1" applyBorder="1"/>
    <xf numFmtId="3" fontId="8" fillId="3" borderId="4" xfId="0" applyNumberFormat="1" applyFont="1" applyFill="1" applyBorder="1" applyAlignment="1">
      <alignment horizontal="right"/>
    </xf>
    <xf numFmtId="3" fontId="8" fillId="3" borderId="5" xfId="0" applyNumberFormat="1" applyFont="1" applyFill="1" applyBorder="1" applyAlignment="1">
      <alignment horizontal="right"/>
    </xf>
    <xf numFmtId="3" fontId="8" fillId="3" borderId="6" xfId="0" applyNumberFormat="1" applyFont="1" applyFill="1" applyBorder="1" applyAlignment="1">
      <alignment horizontal="right"/>
    </xf>
    <xf numFmtId="3" fontId="8" fillId="3" borderId="7" xfId="0" applyNumberFormat="1" applyFont="1" applyFill="1" applyBorder="1"/>
    <xf numFmtId="3" fontId="0" fillId="3" borderId="8" xfId="0" applyNumberFormat="1" applyFill="1" applyBorder="1"/>
    <xf numFmtId="3" fontId="0" fillId="3" borderId="9" xfId="0" applyNumberFormat="1" applyFill="1" applyBorder="1"/>
    <xf numFmtId="3" fontId="8" fillId="3" borderId="10" xfId="0" applyNumberFormat="1" applyFont="1" applyFill="1" applyBorder="1"/>
    <xf numFmtId="3" fontId="8" fillId="3" borderId="1" xfId="0" applyNumberFormat="1" applyFont="1" applyFill="1" applyBorder="1"/>
    <xf numFmtId="3" fontId="8" fillId="3" borderId="11" xfId="0" applyNumberFormat="1" applyFont="1" applyFill="1" applyBorder="1"/>
    <xf numFmtId="3" fontId="0" fillId="3" borderId="12" xfId="0" applyNumberFormat="1" applyFill="1" applyBorder="1"/>
    <xf numFmtId="3" fontId="0" fillId="3" borderId="13" xfId="0" applyNumberFormat="1" applyFill="1" applyBorder="1" applyAlignment="1">
      <alignment horizontal="right"/>
    </xf>
    <xf numFmtId="3" fontId="8" fillId="3" borderId="14" xfId="0" applyNumberFormat="1" applyFont="1" applyFill="1" applyBorder="1"/>
    <xf numFmtId="3" fontId="8" fillId="3" borderId="15" xfId="0" applyNumberFormat="1" applyFont="1" applyFill="1" applyBorder="1"/>
    <xf numFmtId="3" fontId="14" fillId="3" borderId="0" xfId="0" applyNumberFormat="1" applyFont="1" applyFill="1" applyBorder="1"/>
    <xf numFmtId="3" fontId="8" fillId="3" borderId="16" xfId="0" applyNumberFormat="1" applyFont="1" applyFill="1" applyBorder="1" applyAlignment="1">
      <alignment horizontal="center"/>
    </xf>
    <xf numFmtId="3" fontId="8" fillId="3" borderId="17" xfId="0" applyNumberFormat="1" applyFont="1" applyFill="1" applyBorder="1" applyAlignment="1">
      <alignment horizontal="right"/>
    </xf>
    <xf numFmtId="3" fontId="8" fillId="3" borderId="16" xfId="0" applyNumberFormat="1" applyFont="1" applyFill="1" applyBorder="1" applyAlignment="1">
      <alignment horizontal="right"/>
    </xf>
    <xf numFmtId="3" fontId="8" fillId="3" borderId="0" xfId="0" applyNumberFormat="1" applyFont="1" applyFill="1" applyBorder="1"/>
    <xf numFmtId="3" fontId="8" fillId="3" borderId="18" xfId="0" applyNumberFormat="1" applyFont="1" applyFill="1" applyBorder="1"/>
    <xf numFmtId="3" fontId="13" fillId="3" borderId="0" xfId="0" applyNumberFormat="1" applyFont="1" applyFill="1" applyAlignment="1">
      <alignment horizontal="centerContinuous"/>
    </xf>
    <xf numFmtId="3" fontId="8" fillId="3" borderId="4" xfId="0" applyNumberFormat="1" applyFont="1" applyFill="1" applyBorder="1" applyAlignment="1">
      <alignment horizontal="center"/>
    </xf>
    <xf numFmtId="3" fontId="8" fillId="3" borderId="19" xfId="0" applyNumberFormat="1" applyFont="1" applyFill="1" applyBorder="1"/>
    <xf numFmtId="0" fontId="18" fillId="3" borderId="0" xfId="0" applyFont="1" applyFill="1" applyBorder="1"/>
    <xf numFmtId="0" fontId="18" fillId="3" borderId="0" xfId="0" applyFont="1" applyFill="1"/>
    <xf numFmtId="3" fontId="8" fillId="0" borderId="0" xfId="0" applyNumberFormat="1" applyFont="1" applyBorder="1" applyAlignment="1">
      <alignment horizontal="center"/>
    </xf>
    <xf numFmtId="3" fontId="8" fillId="3" borderId="20" xfId="0" applyNumberFormat="1" applyFont="1" applyFill="1" applyBorder="1" applyAlignment="1">
      <alignment horizontal="center"/>
    </xf>
    <xf numFmtId="3" fontId="8" fillId="3" borderId="8" xfId="0" applyNumberFormat="1" applyFont="1" applyFill="1" applyBorder="1"/>
    <xf numFmtId="3" fontId="8" fillId="3" borderId="9" xfId="0" applyNumberFormat="1" applyFont="1" applyFill="1" applyBorder="1"/>
    <xf numFmtId="3" fontId="14" fillId="3" borderId="10" xfId="0" applyNumberFormat="1" applyFont="1" applyFill="1" applyBorder="1"/>
    <xf numFmtId="0" fontId="8" fillId="2" borderId="0" xfId="0" applyFont="1" applyFill="1"/>
    <xf numFmtId="3" fontId="14" fillId="3" borderId="11" xfId="0" applyNumberFormat="1" applyFont="1" applyFill="1" applyBorder="1"/>
    <xf numFmtId="3" fontId="8" fillId="3" borderId="12" xfId="0" applyNumberFormat="1" applyFont="1" applyFill="1" applyBorder="1"/>
    <xf numFmtId="3" fontId="8" fillId="3" borderId="13" xfId="0" applyNumberFormat="1" applyFont="1" applyFill="1" applyBorder="1"/>
    <xf numFmtId="3" fontId="8" fillId="3" borderId="21" xfId="0" applyNumberFormat="1" applyFont="1" applyFill="1" applyBorder="1"/>
    <xf numFmtId="0" fontId="0" fillId="0" borderId="0" xfId="0" applyAlignment="1">
      <alignment horizontal="left"/>
    </xf>
    <xf numFmtId="3" fontId="8" fillId="3" borderId="22" xfId="0" applyNumberFormat="1" applyFont="1" applyFill="1" applyBorder="1"/>
    <xf numFmtId="0" fontId="0" fillId="3" borderId="0" xfId="0" applyFill="1" applyBorder="1"/>
    <xf numFmtId="0" fontId="0" fillId="2" borderId="0" xfId="0" applyFill="1" applyBorder="1"/>
    <xf numFmtId="3" fontId="10" fillId="0" borderId="17" xfId="0" applyNumberFormat="1" applyFont="1" applyBorder="1" applyAlignment="1">
      <alignment horizontal="right"/>
    </xf>
    <xf numFmtId="3" fontId="10" fillId="0" borderId="23" xfId="0" applyNumberFormat="1" applyFont="1" applyBorder="1" applyAlignment="1">
      <alignment horizontal="right"/>
    </xf>
    <xf numFmtId="3" fontId="8" fillId="3" borderId="20" xfId="0" applyNumberFormat="1" applyFont="1" applyFill="1" applyBorder="1" applyAlignment="1">
      <alignment horizontal="right"/>
    </xf>
    <xf numFmtId="3" fontId="8" fillId="3" borderId="23" xfId="0" applyNumberFormat="1" applyFont="1" applyFill="1" applyBorder="1" applyAlignment="1">
      <alignment horizontal="right"/>
    </xf>
    <xf numFmtId="0" fontId="0" fillId="0" borderId="24" xfId="0" applyBorder="1"/>
    <xf numFmtId="0" fontId="13" fillId="3" borderId="0" xfId="0" applyFont="1" applyFill="1" applyBorder="1" applyAlignment="1">
      <alignment horizontal="centerContinuous" wrapText="1"/>
    </xf>
    <xf numFmtId="0" fontId="0" fillId="3" borderId="0" xfId="0" applyFill="1" applyBorder="1" applyAlignment="1">
      <alignment horizontal="centerContinuous" wrapText="1"/>
    </xf>
    <xf numFmtId="0" fontId="13" fillId="3" borderId="0" xfId="0" applyNumberFormat="1" applyFont="1" applyFill="1" applyBorder="1" applyAlignment="1">
      <alignment horizontal="centerContinuous" wrapText="1"/>
    </xf>
    <xf numFmtId="0" fontId="0" fillId="3" borderId="0" xfId="0" applyFill="1" applyBorder="1" applyAlignment="1"/>
    <xf numFmtId="0" fontId="0" fillId="3" borderId="0" xfId="0" applyFill="1" applyBorder="1" applyAlignment="1">
      <alignment horizontal="centerContinuous"/>
    </xf>
    <xf numFmtId="0" fontId="0" fillId="3" borderId="20" xfId="0" applyFill="1" applyBorder="1" applyAlignment="1"/>
    <xf numFmtId="3" fontId="8" fillId="0" borderId="23" xfId="0" applyNumberFormat="1" applyFont="1" applyBorder="1" applyAlignment="1">
      <alignment horizontal="right"/>
    </xf>
    <xf numFmtId="0" fontId="19" fillId="2" borderId="0" xfId="0" applyFont="1" applyFill="1" applyBorder="1" applyAlignment="1">
      <alignment horizontal="right"/>
    </xf>
    <xf numFmtId="0" fontId="19" fillId="3" borderId="10" xfId="0" applyFont="1" applyFill="1" applyBorder="1" applyAlignment="1">
      <alignment horizontal="left"/>
    </xf>
    <xf numFmtId="3" fontId="14" fillId="3" borderId="8" xfId="0" applyNumberFormat="1" applyFont="1" applyFill="1" applyBorder="1"/>
    <xf numFmtId="3" fontId="14" fillId="3" borderId="1" xfId="0" applyNumberFormat="1" applyFont="1" applyFill="1" applyBorder="1" applyAlignment="1">
      <alignment horizontal="right"/>
    </xf>
    <xf numFmtId="3" fontId="14" fillId="3" borderId="9" xfId="0" applyNumberFormat="1" applyFont="1" applyFill="1" applyBorder="1" applyAlignment="1">
      <alignment horizontal="right"/>
    </xf>
    <xf numFmtId="3" fontId="14" fillId="3" borderId="2" xfId="0" applyNumberFormat="1" applyFont="1" applyFill="1" applyBorder="1" applyAlignment="1">
      <alignment horizontal="right"/>
    </xf>
    <xf numFmtId="3" fontId="8" fillId="3" borderId="2" xfId="0" applyNumberFormat="1" applyFont="1" applyFill="1" applyBorder="1" applyAlignment="1">
      <alignment horizontal="right"/>
    </xf>
    <xf numFmtId="3" fontId="14" fillId="3" borderId="12" xfId="0" applyNumberFormat="1" applyFont="1" applyFill="1" applyBorder="1"/>
    <xf numFmtId="0" fontId="8" fillId="3" borderId="19" xfId="0" applyFont="1" applyFill="1" applyBorder="1" applyAlignment="1"/>
    <xf numFmtId="3" fontId="8" fillId="3" borderId="18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Continuous"/>
    </xf>
    <xf numFmtId="0" fontId="0" fillId="2" borderId="0" xfId="0" applyFont="1" applyFill="1" applyBorder="1" applyAlignment="1">
      <alignment horizontal="right"/>
    </xf>
    <xf numFmtId="3" fontId="0" fillId="3" borderId="1" xfId="0" applyNumberForma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right"/>
    </xf>
    <xf numFmtId="0" fontId="8" fillId="3" borderId="20" xfId="0" applyFont="1" applyFill="1" applyBorder="1" applyAlignment="1"/>
    <xf numFmtId="3" fontId="0" fillId="3" borderId="25" xfId="0" applyNumberFormat="1" applyFill="1" applyBorder="1"/>
    <xf numFmtId="3" fontId="0" fillId="3" borderId="26" xfId="0" applyNumberFormat="1" applyFill="1" applyBorder="1"/>
    <xf numFmtId="0" fontId="14" fillId="2" borderId="0" xfId="0" applyFont="1" applyFill="1" applyBorder="1"/>
    <xf numFmtId="3" fontId="0" fillId="3" borderId="27" xfId="0" applyNumberFormat="1" applyFill="1" applyBorder="1"/>
    <xf numFmtId="3" fontId="0" fillId="3" borderId="28" xfId="0" applyNumberFormat="1" applyFill="1" applyBorder="1"/>
    <xf numFmtId="0" fontId="13" fillId="3" borderId="0" xfId="0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3" fontId="20" fillId="3" borderId="0" xfId="0" applyNumberFormat="1" applyFont="1" applyFill="1" applyBorder="1"/>
    <xf numFmtId="3" fontId="0" fillId="2" borderId="0" xfId="0" applyNumberFormat="1" applyFill="1" applyBorder="1"/>
    <xf numFmtId="3" fontId="0" fillId="3" borderId="13" xfId="0" applyNumberFormat="1" applyFill="1" applyBorder="1"/>
    <xf numFmtId="3" fontId="2" fillId="2" borderId="0" xfId="1" applyNumberFormat="1" applyFill="1" applyBorder="1" applyAlignment="1" applyProtection="1">
      <alignment horizontal="right"/>
    </xf>
    <xf numFmtId="0" fontId="21" fillId="0" borderId="0" xfId="1" applyFont="1" applyAlignment="1" applyProtection="1">
      <alignment horizontal="centerContinuous"/>
    </xf>
    <xf numFmtId="0" fontId="22" fillId="0" borderId="0" xfId="1" applyFont="1" applyAlignment="1" applyProtection="1">
      <alignment horizontal="centerContinuous"/>
    </xf>
    <xf numFmtId="0" fontId="1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 applyAlignment="1">
      <alignment horizontal="left"/>
    </xf>
    <xf numFmtId="0" fontId="21" fillId="0" borderId="0" xfId="1" applyFont="1" applyAlignment="1" applyProtection="1">
      <alignment horizontal="centerContinuous" wrapText="1"/>
    </xf>
    <xf numFmtId="0" fontId="10" fillId="0" borderId="0" xfId="0" applyFont="1" applyAlignment="1">
      <alignment horizontal="centerContinuous" wrapText="1"/>
    </xf>
    <xf numFmtId="0" fontId="13" fillId="0" borderId="0" xfId="0" applyFont="1" applyAlignment="1">
      <alignment horizontal="centerContinuous" wrapText="1"/>
    </xf>
    <xf numFmtId="0" fontId="0" fillId="0" borderId="0" xfId="0" applyAlignment="1">
      <alignment horizontal="centerContinuous" wrapText="1"/>
    </xf>
    <xf numFmtId="0" fontId="13" fillId="0" borderId="0" xfId="0" applyFont="1"/>
    <xf numFmtId="0" fontId="24" fillId="0" borderId="10" xfId="0" applyFont="1" applyBorder="1" applyAlignment="1">
      <alignment horizontal="left"/>
    </xf>
    <xf numFmtId="39" fontId="24" fillId="0" borderId="1" xfId="0" quotePrefix="1" applyNumberFormat="1" applyFont="1" applyBorder="1" applyAlignment="1">
      <alignment horizontal="center"/>
    </xf>
    <xf numFmtId="0" fontId="24" fillId="0" borderId="10" xfId="0" applyFont="1" applyFill="1" applyBorder="1" applyAlignment="1">
      <alignment horizontal="left"/>
    </xf>
    <xf numFmtId="39" fontId="24" fillId="0" borderId="1" xfId="0" quotePrefix="1" applyNumberFormat="1" applyFont="1" applyFill="1" applyBorder="1" applyAlignment="1">
      <alignment horizontal="center"/>
    </xf>
    <xf numFmtId="16" fontId="24" fillId="0" borderId="10" xfId="0" applyNumberFormat="1" applyFont="1" applyFill="1" applyBorder="1" applyAlignment="1">
      <alignment horizontal="left"/>
    </xf>
    <xf numFmtId="0" fontId="24" fillId="0" borderId="14" xfId="0" applyFont="1" applyBorder="1" applyAlignment="1">
      <alignment horizontal="left"/>
    </xf>
    <xf numFmtId="39" fontId="24" fillId="0" borderId="15" xfId="0" quotePrefix="1" applyNumberFormat="1" applyFont="1" applyBorder="1" applyAlignment="1">
      <alignment horizontal="center"/>
    </xf>
    <xf numFmtId="0" fontId="0" fillId="0" borderId="0" xfId="0" applyAlignment="1"/>
    <xf numFmtId="0" fontId="0" fillId="2" borderId="0" xfId="0" applyFill="1" applyAlignment="1"/>
    <xf numFmtId="0" fontId="25" fillId="2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0" fontId="10" fillId="3" borderId="0" xfId="0" applyFont="1" applyFill="1" applyBorder="1" applyAlignment="1">
      <alignment horizontal="centerContinuous" wrapText="1"/>
    </xf>
    <xf numFmtId="0" fontId="10" fillId="3" borderId="0" xfId="0" applyNumberFormat="1" applyFont="1" applyFill="1" applyBorder="1" applyAlignment="1">
      <alignment horizontal="centerContinuous" wrapText="1"/>
    </xf>
    <xf numFmtId="164" fontId="0" fillId="3" borderId="0" xfId="0" applyNumberFormat="1" applyFill="1" applyBorder="1"/>
    <xf numFmtId="3" fontId="17" fillId="3" borderId="9" xfId="0" applyNumberFormat="1" applyFont="1" applyFill="1" applyBorder="1" applyAlignment="1">
      <alignment horizontal="right"/>
    </xf>
    <xf numFmtId="3" fontId="10" fillId="3" borderId="9" xfId="0" applyNumberFormat="1" applyFont="1" applyFill="1" applyBorder="1" applyAlignment="1">
      <alignment horizontal="right"/>
    </xf>
    <xf numFmtId="3" fontId="17" fillId="3" borderId="2" xfId="0" applyNumberFormat="1" applyFont="1" applyFill="1" applyBorder="1" applyAlignment="1">
      <alignment horizontal="right"/>
    </xf>
    <xf numFmtId="3" fontId="10" fillId="3" borderId="2" xfId="0" applyNumberFormat="1" applyFont="1" applyFill="1" applyBorder="1" applyAlignment="1">
      <alignment horizontal="right"/>
    </xf>
    <xf numFmtId="3" fontId="10" fillId="3" borderId="13" xfId="0" applyNumberFormat="1" applyFont="1" applyFill="1" applyBorder="1" applyAlignment="1">
      <alignment horizontal="right"/>
    </xf>
    <xf numFmtId="0" fontId="10" fillId="3" borderId="19" xfId="0" applyFont="1" applyFill="1" applyBorder="1" applyAlignment="1"/>
    <xf numFmtId="3" fontId="10" fillId="3" borderId="18" xfId="0" applyNumberFormat="1" applyFont="1" applyFill="1" applyBorder="1" applyAlignment="1">
      <alignment horizontal="right"/>
    </xf>
    <xf numFmtId="3" fontId="10" fillId="2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>
      <alignment horizontal="centerContinuous" wrapText="1"/>
    </xf>
    <xf numFmtId="0" fontId="20" fillId="2" borderId="0" xfId="0" applyFont="1" applyFill="1" applyAlignment="1">
      <alignment horizontal="centerContinuous"/>
    </xf>
    <xf numFmtId="0" fontId="10" fillId="3" borderId="0" xfId="0" applyFont="1" applyFill="1" applyBorder="1" applyAlignment="1">
      <alignment horizontal="centerContinuous"/>
    </xf>
    <xf numFmtId="0" fontId="20" fillId="3" borderId="0" xfId="0" applyFont="1" applyFill="1" applyBorder="1"/>
    <xf numFmtId="0" fontId="13" fillId="0" borderId="16" xfId="0" applyFont="1" applyBorder="1"/>
    <xf numFmtId="0" fontId="10" fillId="0" borderId="20" xfId="0" applyFont="1" applyFill="1" applyBorder="1" applyAlignment="1">
      <alignment horizontal="right"/>
    </xf>
    <xf numFmtId="0" fontId="10" fillId="0" borderId="17" xfId="0" applyFont="1" applyFill="1" applyBorder="1" applyAlignment="1">
      <alignment horizontal="right"/>
    </xf>
    <xf numFmtId="0" fontId="10" fillId="0" borderId="23" xfId="0" applyFont="1" applyFill="1" applyBorder="1" applyAlignment="1">
      <alignment horizontal="right"/>
    </xf>
    <xf numFmtId="0" fontId="13" fillId="0" borderId="0" xfId="0" applyFont="1" applyBorder="1"/>
    <xf numFmtId="3" fontId="10" fillId="0" borderId="8" xfId="0" applyNumberFormat="1" applyFont="1" applyBorder="1"/>
    <xf numFmtId="0" fontId="14" fillId="0" borderId="0" xfId="0" applyFont="1" applyBorder="1"/>
    <xf numFmtId="3" fontId="14" fillId="0" borderId="1" xfId="0" applyNumberFormat="1" applyFont="1" applyBorder="1"/>
    <xf numFmtId="3" fontId="14" fillId="0" borderId="2" xfId="0" applyNumberFormat="1" applyFont="1" applyBorder="1"/>
    <xf numFmtId="164" fontId="0" fillId="0" borderId="1" xfId="0" applyNumberFormat="1" applyBorder="1"/>
    <xf numFmtId="3" fontId="14" fillId="0" borderId="1" xfId="0" applyNumberFormat="1" applyFont="1" applyBorder="1" applyAlignment="1">
      <alignment horizontal="right"/>
    </xf>
    <xf numFmtId="0" fontId="14" fillId="0" borderId="24" xfId="0" applyFont="1" applyBorder="1"/>
    <xf numFmtId="3" fontId="14" fillId="0" borderId="15" xfId="0" applyNumberFormat="1" applyFont="1" applyBorder="1"/>
    <xf numFmtId="3" fontId="14" fillId="0" borderId="29" xfId="0" applyNumberFormat="1" applyFont="1" applyBorder="1"/>
    <xf numFmtId="164" fontId="0" fillId="0" borderId="15" xfId="0" applyNumberFormat="1" applyBorder="1"/>
    <xf numFmtId="0" fontId="12" fillId="3" borderId="0" xfId="0" applyFont="1" applyFill="1" applyBorder="1" applyAlignment="1">
      <alignment horizontal="centerContinuous"/>
    </xf>
    <xf numFmtId="0" fontId="0" fillId="3" borderId="4" xfId="0" applyFill="1" applyBorder="1"/>
    <xf numFmtId="0" fontId="12" fillId="3" borderId="8" xfId="0" applyFont="1" applyFill="1" applyBorder="1" applyAlignment="1"/>
    <xf numFmtId="0" fontId="12" fillId="3" borderId="9" xfId="0" applyFont="1" applyFill="1" applyBorder="1" applyAlignment="1"/>
    <xf numFmtId="0" fontId="10" fillId="3" borderId="10" xfId="0" applyFont="1" applyFill="1" applyBorder="1" applyAlignment="1"/>
    <xf numFmtId="3" fontId="8" fillId="3" borderId="1" xfId="0" applyNumberFormat="1" applyFont="1" applyFill="1" applyBorder="1" applyAlignment="1"/>
    <xf numFmtId="0" fontId="10" fillId="3" borderId="14" xfId="0" applyFont="1" applyFill="1" applyBorder="1" applyAlignment="1"/>
    <xf numFmtId="0" fontId="12" fillId="3" borderId="0" xfId="0" applyFont="1" applyFill="1" applyBorder="1" applyAlignment="1"/>
    <xf numFmtId="0" fontId="12" fillId="3" borderId="0" xfId="0" applyFont="1" applyFill="1" applyAlignment="1"/>
    <xf numFmtId="0" fontId="0" fillId="3" borderId="0" xfId="0" applyFont="1" applyFill="1" applyBorder="1" applyAlignment="1">
      <alignment horizontal="centerContinuous"/>
    </xf>
    <xf numFmtId="0" fontId="0" fillId="0" borderId="4" xfId="0" applyBorder="1"/>
    <xf numFmtId="0" fontId="12" fillId="0" borderId="8" xfId="0" applyFont="1" applyBorder="1" applyAlignment="1"/>
    <xf numFmtId="0" fontId="12" fillId="0" borderId="9" xfId="0" applyFont="1" applyBorder="1" applyAlignment="1"/>
    <xf numFmtId="3" fontId="8" fillId="0" borderId="2" xfId="0" applyNumberFormat="1" applyFont="1" applyBorder="1"/>
    <xf numFmtId="0" fontId="10" fillId="0" borderId="10" xfId="0" applyFont="1" applyBorder="1" applyAlignment="1"/>
    <xf numFmtId="3" fontId="8" fillId="0" borderId="1" xfId="0" applyNumberFormat="1" applyFont="1" applyBorder="1" applyAlignment="1"/>
    <xf numFmtId="3" fontId="8" fillId="0" borderId="2" xfId="0" applyNumberFormat="1" applyFont="1" applyBorder="1" applyAlignment="1"/>
    <xf numFmtId="3" fontId="8" fillId="0" borderId="1" xfId="0" applyNumberFormat="1" applyFont="1" applyBorder="1"/>
    <xf numFmtId="3" fontId="8" fillId="0" borderId="18" xfId="0" applyNumberFormat="1" applyFont="1" applyBorder="1" applyAlignment="1"/>
    <xf numFmtId="3" fontId="8" fillId="0" borderId="21" xfId="0" applyNumberFormat="1" applyFont="1" applyBorder="1" applyAlignment="1"/>
    <xf numFmtId="0" fontId="0" fillId="3" borderId="0" xfId="0" applyFont="1" applyFill="1" applyBorder="1" applyAlignment="1"/>
    <xf numFmtId="0" fontId="0" fillId="3" borderId="0" xfId="0" applyFont="1" applyFill="1" applyBorder="1" applyAlignment="1">
      <alignment horizontal="centerContinuous" wrapText="1"/>
    </xf>
    <xf numFmtId="0" fontId="27" fillId="3" borderId="31" xfId="0" applyNumberFormat="1" applyFont="1" applyFill="1" applyBorder="1" applyAlignment="1"/>
    <xf numFmtId="0" fontId="0" fillId="3" borderId="31" xfId="0" applyFont="1" applyFill="1" applyBorder="1" applyAlignment="1"/>
    <xf numFmtId="0" fontId="27" fillId="3" borderId="0" xfId="0" applyFont="1" applyFill="1" applyBorder="1"/>
    <xf numFmtId="3" fontId="10" fillId="3" borderId="0" xfId="0" applyNumberFormat="1" applyFont="1" applyFill="1" applyBorder="1" applyAlignment="1">
      <alignment horizontal="centerContinuous"/>
    </xf>
    <xf numFmtId="3" fontId="17" fillId="3" borderId="0" xfId="0" applyNumberFormat="1" applyFont="1" applyFill="1" applyBorder="1" applyAlignment="1">
      <alignment horizontal="centerContinuous"/>
    </xf>
    <xf numFmtId="3" fontId="0" fillId="0" borderId="1" xfId="0" applyNumberFormat="1" applyBorder="1"/>
    <xf numFmtId="3" fontId="0" fillId="0" borderId="2" xfId="0" applyNumberFormat="1" applyBorder="1"/>
    <xf numFmtId="3" fontId="0" fillId="0" borderId="0" xfId="0" applyNumberFormat="1" applyBorder="1"/>
    <xf numFmtId="3" fontId="8" fillId="0" borderId="12" xfId="0" applyNumberFormat="1" applyFont="1" applyBorder="1"/>
    <xf numFmtId="3" fontId="8" fillId="0" borderId="13" xfId="0" applyNumberFormat="1" applyFont="1" applyBorder="1"/>
    <xf numFmtId="3" fontId="8" fillId="0" borderId="15" xfId="0" applyNumberFormat="1" applyFont="1" applyBorder="1"/>
    <xf numFmtId="3" fontId="8" fillId="0" borderId="29" xfId="0" applyNumberFormat="1" applyFont="1" applyBorder="1"/>
    <xf numFmtId="3" fontId="14" fillId="0" borderId="0" xfId="0" applyNumberFormat="1" applyFont="1" applyBorder="1"/>
    <xf numFmtId="3" fontId="8" fillId="0" borderId="0" xfId="0" applyNumberFormat="1" applyFont="1" applyBorder="1"/>
    <xf numFmtId="3" fontId="3" fillId="2" borderId="0" xfId="0" applyNumberFormat="1" applyFont="1" applyFill="1"/>
    <xf numFmtId="0" fontId="10" fillId="0" borderId="0" xfId="0" applyFont="1" applyBorder="1" applyAlignment="1">
      <alignment horizontal="centerContinuous"/>
    </xf>
    <xf numFmtId="3" fontId="14" fillId="0" borderId="0" xfId="0" applyNumberFormat="1" applyFont="1"/>
    <xf numFmtId="3" fontId="8" fillId="0" borderId="0" xfId="0" applyNumberFormat="1" applyFont="1"/>
    <xf numFmtId="3" fontId="16" fillId="0" borderId="0" xfId="0" applyNumberFormat="1" applyFont="1" applyBorder="1"/>
    <xf numFmtId="0" fontId="14" fillId="0" borderId="0" xfId="0" applyFont="1"/>
    <xf numFmtId="0" fontId="8" fillId="0" borderId="0" xfId="0" applyFont="1" applyAlignment="1">
      <alignment horizontal="centerContinuous"/>
    </xf>
    <xf numFmtId="3" fontId="0" fillId="0" borderId="8" xfId="0" applyNumberFormat="1" applyBorder="1" applyAlignment="1"/>
    <xf numFmtId="0" fontId="0" fillId="0" borderId="1" xfId="0" applyBorder="1"/>
    <xf numFmtId="3" fontId="0" fillId="0" borderId="1" xfId="0" applyNumberFormat="1" applyBorder="1" applyAlignment="1"/>
    <xf numFmtId="3" fontId="4" fillId="3" borderId="0" xfId="0" applyNumberFormat="1" applyFont="1" applyFill="1" applyAlignment="1">
      <alignment horizontal="centerContinuous"/>
    </xf>
    <xf numFmtId="0" fontId="0" fillId="3" borderId="0" xfId="0" applyNumberFormat="1" applyFont="1" applyFill="1" applyAlignment="1">
      <alignment horizontal="centerContinuous"/>
    </xf>
    <xf numFmtId="1" fontId="4" fillId="3" borderId="0" xfId="0" applyNumberFormat="1" applyFont="1" applyFill="1" applyAlignment="1">
      <alignment horizontal="centerContinuous"/>
    </xf>
    <xf numFmtId="0" fontId="0" fillId="3" borderId="0" xfId="0" applyFill="1" applyAlignment="1"/>
    <xf numFmtId="3" fontId="10" fillId="3" borderId="32" xfId="0" applyNumberFormat="1" applyFont="1" applyFill="1" applyBorder="1" applyAlignment="1">
      <alignment horizontal="center"/>
    </xf>
    <xf numFmtId="0" fontId="8" fillId="0" borderId="6" xfId="0" applyFont="1" applyBorder="1"/>
    <xf numFmtId="3" fontId="29" fillId="3" borderId="33" xfId="0" applyNumberFormat="1" applyFont="1" applyFill="1" applyBorder="1" applyAlignment="1"/>
    <xf numFmtId="3" fontId="30" fillId="3" borderId="34" xfId="0" applyNumberFormat="1" applyFont="1" applyFill="1" applyBorder="1" applyAlignment="1"/>
    <xf numFmtId="3" fontId="30" fillId="3" borderId="35" xfId="0" applyNumberFormat="1" applyFont="1" applyFill="1" applyBorder="1" applyAlignment="1"/>
    <xf numFmtId="0" fontId="0" fillId="0" borderId="2" xfId="0" applyBorder="1"/>
    <xf numFmtId="0" fontId="0" fillId="0" borderId="9" xfId="0" applyBorder="1"/>
    <xf numFmtId="3" fontId="10" fillId="3" borderId="0" xfId="0" applyNumberFormat="1" applyFont="1" applyFill="1" applyBorder="1" applyAlignment="1"/>
    <xf numFmtId="3" fontId="14" fillId="3" borderId="1" xfId="0" applyNumberFormat="1" applyFont="1" applyFill="1" applyBorder="1" applyAlignment="1"/>
    <xf numFmtId="3" fontId="10" fillId="0" borderId="2" xfId="0" applyNumberFormat="1" applyFont="1" applyBorder="1"/>
    <xf numFmtId="3" fontId="10" fillId="3" borderId="33" xfId="0" applyNumberFormat="1" applyFont="1" applyFill="1" applyBorder="1" applyAlignment="1"/>
    <xf numFmtId="3" fontId="10" fillId="3" borderId="34" xfId="0" applyNumberFormat="1" applyFont="1" applyFill="1" applyBorder="1" applyAlignment="1"/>
    <xf numFmtId="3" fontId="10" fillId="3" borderId="35" xfId="0" applyNumberFormat="1" applyFont="1" applyFill="1" applyBorder="1" applyAlignment="1"/>
    <xf numFmtId="3" fontId="10" fillId="3" borderId="36" xfId="0" applyNumberFormat="1" applyFont="1" applyFill="1" applyBorder="1" applyAlignment="1"/>
    <xf numFmtId="3" fontId="10" fillId="3" borderId="37" xfId="0" applyNumberFormat="1" applyFont="1" applyFill="1" applyBorder="1" applyAlignment="1"/>
    <xf numFmtId="0" fontId="10" fillId="3" borderId="33" xfId="0" applyNumberFormat="1" applyFont="1" applyFill="1" applyBorder="1" applyAlignment="1"/>
    <xf numFmtId="0" fontId="10" fillId="3" borderId="38" xfId="0" applyNumberFormat="1" applyFont="1" applyFill="1" applyBorder="1" applyAlignment="1"/>
    <xf numFmtId="3" fontId="10" fillId="3" borderId="39" xfId="0" applyNumberFormat="1" applyFont="1" applyFill="1" applyBorder="1" applyAlignment="1"/>
    <xf numFmtId="0" fontId="0" fillId="4" borderId="0" xfId="0" applyFill="1"/>
    <xf numFmtId="0" fontId="7" fillId="3" borderId="0" xfId="0" applyNumberFormat="1" applyFont="1" applyFill="1" applyBorder="1" applyAlignment="1">
      <alignment horizontal="centerContinuous" wrapText="1"/>
    </xf>
    <xf numFmtId="0" fontId="8" fillId="0" borderId="4" xfId="0" applyFont="1" applyBorder="1"/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2" fillId="0" borderId="0" xfId="1" applyAlignment="1" applyProtection="1"/>
    <xf numFmtId="0" fontId="0" fillId="3" borderId="7" xfId="0" applyFont="1" applyFill="1" applyBorder="1" applyAlignment="1"/>
    <xf numFmtId="0" fontId="0" fillId="3" borderId="8" xfId="0" applyFill="1" applyBorder="1"/>
    <xf numFmtId="0" fontId="0" fillId="3" borderId="9" xfId="0" applyFill="1" applyBorder="1"/>
    <xf numFmtId="0" fontId="0" fillId="3" borderId="10" xfId="0" applyFont="1" applyFill="1" applyBorder="1" applyAlignment="1"/>
    <xf numFmtId="0" fontId="0" fillId="3" borderId="10" xfId="0" applyFill="1" applyBorder="1"/>
    <xf numFmtId="0" fontId="7" fillId="3" borderId="10" xfId="0" applyFont="1" applyFill="1" applyBorder="1" applyAlignment="1"/>
    <xf numFmtId="3" fontId="7" fillId="3" borderId="1" xfId="0" applyNumberFormat="1" applyFont="1" applyFill="1" applyBorder="1" applyAlignment="1"/>
    <xf numFmtId="3" fontId="7" fillId="3" borderId="2" xfId="0" applyNumberFormat="1" applyFont="1" applyFill="1" applyBorder="1" applyAlignment="1"/>
    <xf numFmtId="0" fontId="0" fillId="3" borderId="11" xfId="0" applyFill="1" applyBorder="1"/>
    <xf numFmtId="0" fontId="7" fillId="3" borderId="14" xfId="0" applyFont="1" applyFill="1" applyBorder="1" applyAlignment="1"/>
    <xf numFmtId="3" fontId="7" fillId="3" borderId="15" xfId="0" applyNumberFormat="1" applyFont="1" applyFill="1" applyBorder="1" applyAlignment="1"/>
    <xf numFmtId="3" fontId="7" fillId="3" borderId="29" xfId="0" applyNumberFormat="1" applyFont="1" applyFill="1" applyBorder="1" applyAlignment="1"/>
    <xf numFmtId="2" fontId="10" fillId="3" borderId="0" xfId="0" applyNumberFormat="1" applyFont="1" applyFill="1" applyBorder="1" applyAlignment="1">
      <alignment horizontal="centerContinuous"/>
    </xf>
    <xf numFmtId="0" fontId="8" fillId="3" borderId="5" xfId="0" applyFont="1" applyFill="1" applyBorder="1" applyAlignment="1">
      <alignment horizontal="right"/>
    </xf>
    <xf numFmtId="3" fontId="17" fillId="3" borderId="1" xfId="0" applyNumberFormat="1" applyFont="1" applyFill="1" applyBorder="1" applyAlignment="1"/>
    <xf numFmtId="0" fontId="20" fillId="3" borderId="0" xfId="0" applyFont="1" applyFill="1" applyBorder="1" applyAlignment="1">
      <alignment horizontal="centerContinuous"/>
    </xf>
    <xf numFmtId="0" fontId="13" fillId="0" borderId="31" xfId="0" applyFont="1" applyBorder="1"/>
    <xf numFmtId="0" fontId="13" fillId="0" borderId="40" xfId="0" applyFont="1" applyBorder="1"/>
    <xf numFmtId="0" fontId="20" fillId="0" borderId="0" xfId="0" applyFont="1" applyBorder="1"/>
    <xf numFmtId="164" fontId="14" fillId="0" borderId="1" xfId="0" applyNumberFormat="1" applyFont="1" applyBorder="1"/>
    <xf numFmtId="164" fontId="14" fillId="0" borderId="2" xfId="0" applyNumberFormat="1" applyFont="1" applyBorder="1"/>
    <xf numFmtId="164" fontId="8" fillId="0" borderId="1" xfId="0" applyNumberFormat="1" applyFont="1" applyBorder="1"/>
    <xf numFmtId="0" fontId="20" fillId="0" borderId="24" xfId="0" applyFont="1" applyBorder="1"/>
    <xf numFmtId="164" fontId="14" fillId="0" borderId="15" xfId="0" applyNumberFormat="1" applyFont="1" applyBorder="1" applyAlignment="1">
      <alignment horizontal="right"/>
    </xf>
    <xf numFmtId="164" fontId="14" fillId="0" borderId="29" xfId="0" applyNumberFormat="1" applyFont="1" applyBorder="1"/>
    <xf numFmtId="164" fontId="8" fillId="0" borderId="15" xfId="0" applyNumberFormat="1" applyFont="1" applyBorder="1"/>
    <xf numFmtId="0" fontId="31" fillId="5" borderId="0" xfId="0" applyFont="1" applyFill="1" applyBorder="1"/>
    <xf numFmtId="0" fontId="20" fillId="5" borderId="0" xfId="0" applyFont="1" applyFill="1" applyBorder="1"/>
    <xf numFmtId="0" fontId="10" fillId="2" borderId="0" xfId="0" applyFont="1" applyFill="1" applyBorder="1"/>
    <xf numFmtId="164" fontId="0" fillId="0" borderId="1" xfId="0" applyNumberFormat="1" applyBorder="1" applyAlignment="1"/>
    <xf numFmtId="164" fontId="0" fillId="0" borderId="15" xfId="0" applyNumberFormat="1" applyBorder="1" applyAlignment="1"/>
    <xf numFmtId="0" fontId="32" fillId="3" borderId="0" xfId="1" applyFont="1" applyFill="1" applyBorder="1" applyAlignment="1" applyProtection="1">
      <alignment horizontal="centerContinuous"/>
    </xf>
    <xf numFmtId="0" fontId="4" fillId="3" borderId="0" xfId="1" applyFont="1" applyFill="1" applyBorder="1" applyAlignment="1" applyProtection="1">
      <alignment horizontal="centerContinuous"/>
    </xf>
    <xf numFmtId="3" fontId="6" fillId="3" borderId="1" xfId="0" applyNumberFormat="1" applyFont="1" applyFill="1" applyBorder="1"/>
    <xf numFmtId="3" fontId="10" fillId="0" borderId="41" xfId="0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33" fillId="0" borderId="0" xfId="0" applyNumberFormat="1" applyFont="1" applyAlignment="1"/>
    <xf numFmtId="0" fontId="9" fillId="0" borderId="0" xfId="0" applyNumberFormat="1" applyFont="1" applyAlignment="1"/>
    <xf numFmtId="3" fontId="8" fillId="0" borderId="30" xfId="0" applyNumberFormat="1" applyFont="1" applyBorder="1"/>
    <xf numFmtId="0" fontId="10" fillId="0" borderId="0" xfId="0" applyFont="1" applyAlignment="1">
      <alignment horizontal="centerContinuous"/>
    </xf>
    <xf numFmtId="3" fontId="10" fillId="0" borderId="1" xfId="0" applyNumberFormat="1" applyFont="1" applyBorder="1"/>
    <xf numFmtId="0" fontId="17" fillId="0" borderId="0" xfId="0" applyFont="1"/>
    <xf numFmtId="3" fontId="17" fillId="0" borderId="1" xfId="0" applyNumberFormat="1" applyFont="1" applyBorder="1"/>
    <xf numFmtId="3" fontId="0" fillId="0" borderId="1" xfId="0" applyNumberFormat="1" applyBorder="1" applyAlignment="1">
      <alignment horizontal="right"/>
    </xf>
    <xf numFmtId="0" fontId="10" fillId="3" borderId="0" xfId="0" applyFont="1" applyFill="1" applyAlignment="1">
      <alignment horizontal="centerContinuous"/>
    </xf>
    <xf numFmtId="3" fontId="5" fillId="0" borderId="3" xfId="0" applyNumberFormat="1" applyFont="1" applyBorder="1" applyAlignment="1"/>
    <xf numFmtId="0" fontId="10" fillId="6" borderId="0" xfId="0" applyFont="1" applyFill="1" applyAlignment="1">
      <alignment horizontal="centerContinuous"/>
    </xf>
    <xf numFmtId="17" fontId="10" fillId="6" borderId="0" xfId="0" applyNumberFormat="1" applyFont="1" applyFill="1" applyAlignment="1">
      <alignment horizontal="centerContinuous"/>
    </xf>
    <xf numFmtId="3" fontId="5" fillId="0" borderId="42" xfId="0" applyNumberFormat="1" applyFont="1" applyBorder="1" applyAlignment="1"/>
    <xf numFmtId="3" fontId="5" fillId="0" borderId="43" xfId="0" applyNumberFormat="1" applyFont="1" applyBorder="1" applyAlignment="1"/>
    <xf numFmtId="3" fontId="5" fillId="0" borderId="44" xfId="0" applyNumberFormat="1" applyFont="1" applyBorder="1" applyAlignment="1"/>
    <xf numFmtId="0" fontId="15" fillId="0" borderId="0" xfId="1" applyFont="1" applyAlignment="1" applyProtection="1"/>
    <xf numFmtId="3" fontId="17" fillId="3" borderId="34" xfId="0" applyNumberFormat="1" applyFont="1" applyFill="1" applyBorder="1" applyAlignment="1"/>
    <xf numFmtId="3" fontId="17" fillId="0" borderId="34" xfId="0" applyNumberFormat="1" applyFont="1" applyBorder="1" applyAlignment="1"/>
    <xf numFmtId="0" fontId="8" fillId="0" borderId="0" xfId="0" applyFont="1" applyBorder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8" fillId="0" borderId="45" xfId="0" applyFont="1" applyFill="1" applyBorder="1" applyAlignment="1">
      <alignment vertical="center"/>
    </xf>
    <xf numFmtId="0" fontId="8" fillId="0" borderId="45" xfId="0" applyFont="1" applyFill="1" applyBorder="1" applyAlignment="1">
      <alignment horizontal="right" vertical="center"/>
    </xf>
    <xf numFmtId="0" fontId="8" fillId="0" borderId="0" xfId="0" applyFont="1" applyBorder="1"/>
    <xf numFmtId="0" fontId="8" fillId="0" borderId="24" xfId="0" applyFont="1" applyBorder="1"/>
    <xf numFmtId="3" fontId="14" fillId="0" borderId="24" xfId="0" applyNumberFormat="1" applyFont="1" applyBorder="1"/>
    <xf numFmtId="3" fontId="14" fillId="0" borderId="0" xfId="0" applyNumberFormat="1" applyFont="1" applyFill="1" applyAlignment="1"/>
    <xf numFmtId="3" fontId="14" fillId="0" borderId="0" xfId="0" applyNumberFormat="1" applyFont="1" applyAlignment="1"/>
    <xf numFmtId="0" fontId="14" fillId="0" borderId="0" xfId="0" applyFont="1" applyAlignment="1"/>
    <xf numFmtId="0" fontId="8" fillId="0" borderId="46" xfId="0" applyFont="1" applyBorder="1" applyAlignment="1">
      <alignment horizontal="left"/>
    </xf>
    <xf numFmtId="3" fontId="8" fillId="0" borderId="46" xfId="0" applyNumberFormat="1" applyFont="1" applyBorder="1"/>
    <xf numFmtId="0" fontId="8" fillId="0" borderId="40" xfId="0" applyFont="1" applyBorder="1"/>
    <xf numFmtId="3" fontId="8" fillId="0" borderId="40" xfId="0" applyNumberFormat="1" applyFont="1" applyBorder="1"/>
    <xf numFmtId="3" fontId="8" fillId="0" borderId="47" xfId="0" applyNumberFormat="1" applyFont="1" applyBorder="1"/>
    <xf numFmtId="0" fontId="14" fillId="0" borderId="0" xfId="0" applyFont="1" applyAlignment="1">
      <alignment horizontal="centerContinuous" wrapText="1"/>
    </xf>
    <xf numFmtId="0" fontId="8" fillId="0" borderId="46" xfId="0" applyFont="1" applyBorder="1"/>
    <xf numFmtId="3" fontId="14" fillId="0" borderId="0" xfId="0" applyNumberFormat="1" applyFont="1" applyBorder="1" applyAlignment="1">
      <alignment horizontal="right"/>
    </xf>
    <xf numFmtId="3" fontId="8" fillId="3" borderId="31" xfId="0" applyNumberFormat="1" applyFont="1" applyFill="1" applyBorder="1"/>
    <xf numFmtId="3" fontId="17" fillId="3" borderId="35" xfId="0" applyNumberFormat="1" applyFont="1" applyFill="1" applyBorder="1" applyAlignment="1"/>
    <xf numFmtId="3" fontId="5" fillId="0" borderId="49" xfId="0" applyNumberFormat="1" applyFont="1" applyBorder="1" applyAlignment="1">
      <alignment horizontal="right"/>
    </xf>
    <xf numFmtId="3" fontId="35" fillId="0" borderId="34" xfId="0" applyNumberFormat="1" applyFont="1" applyBorder="1" applyAlignment="1"/>
    <xf numFmtId="3" fontId="35" fillId="0" borderId="34" xfId="0" applyNumberFormat="1" applyFont="1" applyBorder="1" applyAlignment="1">
      <alignment horizontal="center"/>
    </xf>
    <xf numFmtId="3" fontId="35" fillId="0" borderId="49" xfId="0" applyNumberFormat="1" applyFont="1" applyBorder="1" applyAlignment="1">
      <alignment horizontal="center"/>
    </xf>
    <xf numFmtId="3" fontId="35" fillId="0" borderId="49" xfId="0" applyNumberFormat="1" applyFont="1" applyBorder="1" applyAlignment="1">
      <alignment horizontal="center" wrapText="1"/>
    </xf>
    <xf numFmtId="3" fontId="35" fillId="0" borderId="50" xfId="0" applyNumberFormat="1" applyFont="1" applyBorder="1" applyAlignment="1">
      <alignment horizontal="center" wrapText="1"/>
    </xf>
    <xf numFmtId="0" fontId="14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3" fontId="16" fillId="0" borderId="0" xfId="0" applyNumberFormat="1" applyFont="1"/>
    <xf numFmtId="3" fontId="36" fillId="3" borderId="0" xfId="0" applyNumberFormat="1" applyFont="1" applyFill="1" applyBorder="1"/>
    <xf numFmtId="0" fontId="8" fillId="0" borderId="0" xfId="0" applyFont="1"/>
    <xf numFmtId="0" fontId="10" fillId="3" borderId="0" xfId="0" applyNumberFormat="1" applyFont="1" applyFill="1" applyBorder="1" applyAlignment="1">
      <alignment horizontal="centerContinuous"/>
    </xf>
    <xf numFmtId="0" fontId="20" fillId="0" borderId="10" xfId="0" applyFont="1" applyBorder="1"/>
    <xf numFmtId="0" fontId="20" fillId="0" borderId="14" xfId="0" applyFont="1" applyBorder="1"/>
    <xf numFmtId="3" fontId="13" fillId="3" borderId="7" xfId="0" applyNumberFormat="1" applyFont="1" applyFill="1" applyBorder="1" applyAlignment="1">
      <alignment horizontal="center"/>
    </xf>
    <xf numFmtId="0" fontId="8" fillId="0" borderId="20" xfId="0" applyFont="1" applyBorder="1"/>
    <xf numFmtId="3" fontId="13" fillId="3" borderId="51" xfId="0" applyNumberFormat="1" applyFont="1" applyFill="1" applyBorder="1" applyAlignment="1">
      <alignment horizontal="center"/>
    </xf>
    <xf numFmtId="3" fontId="13" fillId="0" borderId="1" xfId="0" applyNumberFormat="1" applyFont="1" applyBorder="1"/>
    <xf numFmtId="3" fontId="13" fillId="0" borderId="2" xfId="0" applyNumberFormat="1" applyFont="1" applyBorder="1"/>
    <xf numFmtId="3" fontId="10" fillId="0" borderId="22" xfId="0" applyNumberFormat="1" applyFont="1" applyBorder="1"/>
    <xf numFmtId="3" fontId="0" fillId="0" borderId="15" xfId="0" applyNumberFormat="1" applyBorder="1"/>
    <xf numFmtId="3" fontId="10" fillId="3" borderId="18" xfId="0" applyNumberFormat="1" applyFont="1" applyFill="1" applyBorder="1"/>
    <xf numFmtId="3" fontId="10" fillId="3" borderId="21" xfId="0" applyNumberFormat="1" applyFont="1" applyFill="1" applyBorder="1"/>
    <xf numFmtId="165" fontId="1" fillId="3" borderId="2" xfId="2" applyNumberFormat="1" applyFill="1" applyBorder="1"/>
    <xf numFmtId="165" fontId="8" fillId="3" borderId="1" xfId="2" applyNumberFormat="1" applyFont="1" applyFill="1" applyBorder="1"/>
    <xf numFmtId="165" fontId="0" fillId="3" borderId="2" xfId="2" applyNumberFormat="1" applyFont="1" applyFill="1" applyBorder="1"/>
    <xf numFmtId="165" fontId="8" fillId="3" borderId="2" xfId="2" applyNumberFormat="1" applyFont="1" applyFill="1" applyBorder="1"/>
    <xf numFmtId="0" fontId="34" fillId="0" borderId="10" xfId="0" applyFont="1" applyBorder="1" applyAlignment="1" applyProtection="1">
      <alignment horizontal="left"/>
    </xf>
    <xf numFmtId="0" fontId="14" fillId="0" borderId="14" xfId="0" applyFont="1" applyBorder="1" applyAlignment="1">
      <alignment horizontal="center"/>
    </xf>
    <xf numFmtId="0" fontId="34" fillId="0" borderId="7" xfId="0" applyFont="1" applyBorder="1" applyAlignment="1" applyProtection="1">
      <alignment horizontal="left"/>
    </xf>
    <xf numFmtId="0" fontId="34" fillId="0" borderId="11" xfId="0" applyFont="1" applyBorder="1" applyAlignment="1" applyProtection="1">
      <alignment horizontal="left"/>
    </xf>
    <xf numFmtId="0" fontId="8" fillId="0" borderId="0" xfId="0" applyFont="1" applyAlignment="1" applyProtection="1">
      <alignment horizontal="centerContinuous" vertical="center"/>
    </xf>
    <xf numFmtId="3" fontId="0" fillId="0" borderId="12" xfId="0" applyNumberFormat="1" applyBorder="1" applyAlignment="1"/>
    <xf numFmtId="0" fontId="15" fillId="0" borderId="0" xfId="1" applyFont="1" applyAlignment="1" applyProtection="1">
      <alignment horizontal="left" vertical="center"/>
    </xf>
    <xf numFmtId="3" fontId="0" fillId="0" borderId="8" xfId="0" applyNumberFormat="1" applyBorder="1"/>
    <xf numFmtId="3" fontId="0" fillId="0" borderId="9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0" fontId="8" fillId="0" borderId="14" xfId="0" applyFont="1" applyBorder="1" applyAlignment="1">
      <alignment horizontal="center"/>
    </xf>
    <xf numFmtId="167" fontId="8" fillId="0" borderId="18" xfId="0" applyNumberFormat="1" applyFont="1" applyBorder="1"/>
    <xf numFmtId="0" fontId="31" fillId="3" borderId="0" xfId="0" applyFont="1" applyFill="1" applyBorder="1" applyAlignment="1"/>
    <xf numFmtId="3" fontId="8" fillId="3" borderId="52" xfId="0" applyNumberFormat="1" applyFont="1" applyFill="1" applyBorder="1"/>
    <xf numFmtId="167" fontId="14" fillId="3" borderId="7" xfId="0" applyNumberFormat="1" applyFont="1" applyFill="1" applyBorder="1" applyAlignment="1" applyProtection="1">
      <alignment vertical="center"/>
    </xf>
    <xf numFmtId="167" fontId="14" fillId="3" borderId="0" xfId="0" applyNumberFormat="1" applyFont="1" applyFill="1" applyBorder="1" applyAlignment="1" applyProtection="1">
      <alignment vertical="center"/>
    </xf>
    <xf numFmtId="3" fontId="10" fillId="0" borderId="4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left"/>
    </xf>
    <xf numFmtId="3" fontId="10" fillId="0" borderId="17" xfId="0" applyNumberFormat="1" applyFont="1" applyBorder="1" applyAlignment="1">
      <alignment horizontal="right" wrapText="1"/>
    </xf>
    <xf numFmtId="3" fontId="28" fillId="0" borderId="0" xfId="0" applyNumberFormat="1" applyFont="1" applyBorder="1"/>
    <xf numFmtId="3" fontId="34" fillId="0" borderId="8" xfId="0" applyNumberFormat="1" applyFont="1" applyBorder="1" applyAlignment="1" applyProtection="1">
      <alignment horizontal="right"/>
    </xf>
    <xf numFmtId="3" fontId="34" fillId="0" borderId="1" xfId="0" applyNumberFormat="1" applyFont="1" applyBorder="1" applyAlignment="1" applyProtection="1">
      <alignment horizontal="right"/>
    </xf>
    <xf numFmtId="3" fontId="34" fillId="0" borderId="12" xfId="0" applyNumberFormat="1" applyFont="1" applyBorder="1" applyAlignment="1" applyProtection="1">
      <alignment horizontal="right"/>
    </xf>
    <xf numFmtId="3" fontId="8" fillId="0" borderId="14" xfId="0" applyNumberFormat="1" applyFont="1" applyBorder="1" applyAlignment="1">
      <alignment horizontal="right"/>
    </xf>
    <xf numFmtId="3" fontId="34" fillId="0" borderId="7" xfId="0" applyNumberFormat="1" applyFont="1" applyBorder="1" applyAlignment="1" applyProtection="1">
      <alignment horizontal="right"/>
    </xf>
    <xf numFmtId="3" fontId="34" fillId="0" borderId="10" xfId="0" applyNumberFormat="1" applyFont="1" applyBorder="1" applyAlignment="1" applyProtection="1">
      <alignment horizontal="right"/>
    </xf>
    <xf numFmtId="3" fontId="34" fillId="0" borderId="11" xfId="0" applyNumberFormat="1" applyFont="1" applyBorder="1" applyAlignment="1" applyProtection="1">
      <alignment horizontal="right"/>
    </xf>
    <xf numFmtId="3" fontId="8" fillId="3" borderId="51" xfId="0" applyNumberFormat="1" applyFont="1" applyFill="1" applyBorder="1" applyAlignment="1">
      <alignment horizontal="center"/>
    </xf>
    <xf numFmtId="0" fontId="16" fillId="0" borderId="0" xfId="0" applyFont="1" applyAlignment="1"/>
    <xf numFmtId="0" fontId="16" fillId="0" borderId="0" xfId="0" applyNumberFormat="1" applyFont="1" applyAlignment="1"/>
    <xf numFmtId="0" fontId="14" fillId="0" borderId="0" xfId="0" applyNumberFormat="1" applyFont="1" applyAlignment="1" applyProtection="1">
      <protection locked="0"/>
    </xf>
    <xf numFmtId="3" fontId="0" fillId="3" borderId="12" xfId="0" applyNumberFormat="1" applyFill="1" applyBorder="1" applyAlignment="1">
      <alignment horizontal="right"/>
    </xf>
    <xf numFmtId="3" fontId="8" fillId="3" borderId="24" xfId="0" applyNumberFormat="1" applyFont="1" applyFill="1" applyBorder="1"/>
    <xf numFmtId="3" fontId="8" fillId="0" borderId="16" xfId="0" applyNumberFormat="1" applyFont="1" applyBorder="1" applyAlignment="1">
      <alignment horizontal="center"/>
    </xf>
    <xf numFmtId="3" fontId="10" fillId="3" borderId="0" xfId="0" applyNumberFormat="1" applyFont="1" applyFill="1" applyBorder="1" applyAlignment="1">
      <alignment horizontal="right"/>
    </xf>
    <xf numFmtId="0" fontId="26" fillId="3" borderId="0" xfId="0" applyFont="1" applyFill="1"/>
    <xf numFmtId="3" fontId="8" fillId="0" borderId="31" xfId="0" applyNumberFormat="1" applyFont="1" applyBorder="1"/>
    <xf numFmtId="3" fontId="8" fillId="0" borderId="18" xfId="0" applyNumberFormat="1" applyFont="1" applyBorder="1"/>
    <xf numFmtId="3" fontId="8" fillId="0" borderId="21" xfId="0" applyNumberFormat="1" applyFont="1" applyBorder="1"/>
    <xf numFmtId="0" fontId="28" fillId="0" borderId="0" xfId="0" applyNumberFormat="1" applyFont="1" applyAlignment="1"/>
    <xf numFmtId="3" fontId="0" fillId="0" borderId="7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167" fontId="14" fillId="0" borderId="1" xfId="0" applyNumberFormat="1" applyFont="1" applyFill="1" applyBorder="1" applyAlignment="1" applyProtection="1">
      <alignment vertical="center"/>
    </xf>
    <xf numFmtId="167" fontId="14" fillId="0" borderId="8" xfId="0" applyNumberFormat="1" applyFont="1" applyFill="1" applyBorder="1" applyAlignment="1" applyProtection="1">
      <alignment vertical="center"/>
    </xf>
    <xf numFmtId="167" fontId="14" fillId="0" borderId="12" xfId="0" applyNumberFormat="1" applyFont="1" applyFill="1" applyBorder="1" applyAlignment="1" applyProtection="1">
      <alignment vertical="center"/>
    </xf>
    <xf numFmtId="3" fontId="8" fillId="0" borderId="0" xfId="0" applyNumberFormat="1" applyFont="1" applyAlignment="1"/>
    <xf numFmtId="3" fontId="8" fillId="0" borderId="9" xfId="0" applyNumberFormat="1" applyFont="1" applyBorder="1"/>
    <xf numFmtId="0" fontId="8" fillId="0" borderId="23" xfId="0" applyFont="1" applyBorder="1" applyAlignment="1">
      <alignment horizontal="center"/>
    </xf>
    <xf numFmtId="3" fontId="14" fillId="2" borderId="0" xfId="0" applyNumberFormat="1" applyFont="1" applyFill="1"/>
    <xf numFmtId="3" fontId="0" fillId="3" borderId="15" xfId="0" applyNumberFormat="1" applyFill="1" applyBorder="1"/>
    <xf numFmtId="3" fontId="3" fillId="3" borderId="15" xfId="0" applyNumberFormat="1" applyFont="1" applyFill="1" applyBorder="1"/>
    <xf numFmtId="3" fontId="0" fillId="3" borderId="29" xfId="0" applyNumberFormat="1" applyFill="1" applyBorder="1"/>
    <xf numFmtId="3" fontId="16" fillId="0" borderId="1" xfId="0" applyNumberFormat="1" applyFont="1" applyBorder="1"/>
    <xf numFmtId="3" fontId="10" fillId="0" borderId="39" xfId="0" applyNumberFormat="1" applyFont="1" applyBorder="1" applyAlignment="1"/>
    <xf numFmtId="3" fontId="10" fillId="3" borderId="53" xfId="0" applyNumberFormat="1" applyFont="1" applyFill="1" applyBorder="1" applyAlignment="1"/>
    <xf numFmtId="3" fontId="10" fillId="0" borderId="54" xfId="0" applyNumberFormat="1" applyFont="1" applyBorder="1"/>
    <xf numFmtId="0" fontId="8" fillId="0" borderId="16" xfId="0" applyFont="1" applyBorder="1" applyAlignment="1">
      <alignment horizontal="center"/>
    </xf>
    <xf numFmtId="3" fontId="8" fillId="3" borderId="51" xfId="0" applyNumberFormat="1" applyFont="1" applyFill="1" applyBorder="1"/>
    <xf numFmtId="3" fontId="10" fillId="3" borderId="0" xfId="0" applyNumberFormat="1" applyFont="1" applyFill="1" applyBorder="1"/>
    <xf numFmtId="0" fontId="27" fillId="3" borderId="0" xfId="0" applyNumberFormat="1" applyFont="1" applyFill="1" applyBorder="1" applyAlignment="1"/>
    <xf numFmtId="3" fontId="28" fillId="0" borderId="47" xfId="0" applyNumberFormat="1" applyFont="1" applyBorder="1"/>
    <xf numFmtId="3" fontId="14" fillId="0" borderId="10" xfId="0" applyNumberFormat="1" applyFont="1" applyBorder="1"/>
    <xf numFmtId="3" fontId="0" fillId="3" borderId="10" xfId="0" applyNumberFormat="1" applyFill="1" applyBorder="1"/>
    <xf numFmtId="3" fontId="7" fillId="3" borderId="51" xfId="0" applyNumberFormat="1" applyFont="1" applyFill="1" applyBorder="1" applyAlignment="1">
      <alignment horizontal="center"/>
    </xf>
    <xf numFmtId="3" fontId="28" fillId="0" borderId="1" xfId="5" applyNumberFormat="1" applyFont="1" applyBorder="1"/>
    <xf numFmtId="3" fontId="10" fillId="0" borderId="16" xfId="0" applyNumberFormat="1" applyFont="1" applyBorder="1"/>
    <xf numFmtId="0" fontId="16" fillId="0" borderId="0" xfId="16" applyNumberFormat="1" applyFont="1" applyAlignment="1"/>
    <xf numFmtId="0" fontId="16" fillId="0" borderId="0" xfId="16" applyFont="1" applyAlignment="1"/>
    <xf numFmtId="168" fontId="16" fillId="0" borderId="0" xfId="17" applyFont="1" applyAlignment="1"/>
    <xf numFmtId="3" fontId="8" fillId="0" borderId="16" xfId="0" applyNumberFormat="1" applyFont="1" applyBorder="1"/>
    <xf numFmtId="3" fontId="1" fillId="0" borderId="1" xfId="12" applyNumberFormat="1" applyFont="1" applyBorder="1" applyAlignment="1"/>
    <xf numFmtId="3" fontId="1" fillId="0" borderId="1" xfId="13" applyNumberFormat="1" applyFont="1" applyBorder="1" applyAlignment="1"/>
    <xf numFmtId="3" fontId="8" fillId="0" borderId="1" xfId="14" applyNumberFormat="1" applyFont="1" applyBorder="1" applyAlignment="1"/>
    <xf numFmtId="3" fontId="1" fillId="0" borderId="1" xfId="14" applyNumberFormat="1" applyFont="1" applyBorder="1" applyAlignment="1"/>
    <xf numFmtId="3" fontId="1" fillId="0" borderId="1" xfId="18" applyNumberFormat="1" applyFont="1" applyBorder="1" applyAlignment="1"/>
    <xf numFmtId="3" fontId="1" fillId="0" borderId="1" xfId="19" applyNumberFormat="1" applyFont="1" applyBorder="1" applyAlignment="1"/>
    <xf numFmtId="3" fontId="1" fillId="0" borderId="1" xfId="20" applyNumberFormat="1" applyFont="1" applyBorder="1" applyAlignment="1"/>
    <xf numFmtId="3" fontId="1" fillId="0" borderId="1" xfId="21" applyNumberFormat="1" applyFont="1" applyBorder="1" applyAlignment="1"/>
    <xf numFmtId="3" fontId="1" fillId="3" borderId="10" xfId="0" applyNumberFormat="1" applyFont="1" applyFill="1" applyBorder="1"/>
    <xf numFmtId="0" fontId="12" fillId="0" borderId="10" xfId="0" applyFont="1" applyBorder="1"/>
    <xf numFmtId="3" fontId="0" fillId="3" borderId="11" xfId="0" applyNumberFormat="1" applyFill="1" applyBorder="1"/>
    <xf numFmtId="3" fontId="1" fillId="0" borderId="2" xfId="0" applyNumberFormat="1" applyFont="1" applyBorder="1"/>
    <xf numFmtId="0" fontId="27" fillId="2" borderId="0" xfId="0" applyFont="1" applyFill="1"/>
    <xf numFmtId="3" fontId="10" fillId="0" borderId="52" xfId="0" applyNumberFormat="1" applyFont="1" applyBorder="1"/>
    <xf numFmtId="3" fontId="10" fillId="0" borderId="29" xfId="0" applyNumberFormat="1" applyFont="1" applyBorder="1"/>
    <xf numFmtId="0" fontId="7" fillId="0" borderId="10" xfId="0" applyFont="1" applyBorder="1"/>
    <xf numFmtId="3" fontId="10" fillId="0" borderId="13" xfId="0" applyNumberFormat="1" applyFont="1" applyBorder="1"/>
    <xf numFmtId="3" fontId="10" fillId="3" borderId="2" xfId="0" applyNumberFormat="1" applyFont="1" applyFill="1" applyBorder="1"/>
    <xf numFmtId="3" fontId="10" fillId="3" borderId="29" xfId="0" applyNumberFormat="1" applyFont="1" applyFill="1" applyBorder="1"/>
    <xf numFmtId="3" fontId="10" fillId="3" borderId="10" xfId="0" applyNumberFormat="1" applyFont="1" applyFill="1" applyBorder="1"/>
    <xf numFmtId="3" fontId="10" fillId="3" borderId="1" xfId="0" applyNumberFormat="1" applyFont="1" applyFill="1" applyBorder="1"/>
    <xf numFmtId="3" fontId="5" fillId="3" borderId="1" xfId="0" applyNumberFormat="1" applyFont="1" applyFill="1" applyBorder="1"/>
    <xf numFmtId="3" fontId="10" fillId="3" borderId="11" xfId="0" applyNumberFormat="1" applyFont="1" applyFill="1" applyBorder="1"/>
    <xf numFmtId="3" fontId="10" fillId="3" borderId="12" xfId="0" applyNumberFormat="1" applyFont="1" applyFill="1" applyBorder="1"/>
    <xf numFmtId="3" fontId="10" fillId="3" borderId="13" xfId="0" applyNumberFormat="1" applyFont="1" applyFill="1" applyBorder="1"/>
    <xf numFmtId="3" fontId="10" fillId="3" borderId="22" xfId="0" applyNumberFormat="1" applyFont="1" applyFill="1" applyBorder="1"/>
    <xf numFmtId="3" fontId="5" fillId="3" borderId="22" xfId="0" applyNumberFormat="1" applyFont="1" applyFill="1" applyBorder="1"/>
    <xf numFmtId="3" fontId="10" fillId="3" borderId="52" xfId="0" applyNumberFormat="1" applyFont="1" applyFill="1" applyBorder="1"/>
    <xf numFmtId="166" fontId="1" fillId="0" borderId="55" xfId="0" applyNumberFormat="1" applyFont="1" applyFill="1" applyBorder="1" applyAlignment="1" applyProtection="1">
      <alignment vertical="center"/>
    </xf>
    <xf numFmtId="166" fontId="1" fillId="0" borderId="56" xfId="0" applyNumberFormat="1" applyFont="1" applyFill="1" applyBorder="1" applyAlignment="1" applyProtection="1">
      <alignment vertical="center"/>
    </xf>
    <xf numFmtId="166" fontId="1" fillId="0" borderId="57" xfId="0" applyNumberFormat="1" applyFont="1" applyFill="1" applyBorder="1" applyAlignment="1" applyProtection="1">
      <alignment vertical="center"/>
    </xf>
    <xf numFmtId="0" fontId="27" fillId="0" borderId="0" xfId="0" applyFont="1"/>
    <xf numFmtId="0" fontId="27" fillId="0" borderId="0" xfId="0" applyFont="1" applyFill="1" applyBorder="1"/>
    <xf numFmtId="3" fontId="27" fillId="3" borderId="0" xfId="0" applyNumberFormat="1" applyFont="1" applyFill="1" applyBorder="1"/>
    <xf numFmtId="3" fontId="1" fillId="0" borderId="24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27" fillId="0" borderId="0" xfId="0" applyFont="1" applyFill="1" applyAlignment="1"/>
    <xf numFmtId="3" fontId="27" fillId="3" borderId="31" xfId="0" applyNumberFormat="1" applyFont="1" applyFill="1" applyBorder="1"/>
    <xf numFmtId="3" fontId="27" fillId="3" borderId="24" xfId="0" applyNumberFormat="1" applyFont="1" applyFill="1" applyBorder="1"/>
    <xf numFmtId="3" fontId="16" fillId="0" borderId="2" xfId="0" applyNumberFormat="1" applyFont="1" applyBorder="1"/>
    <xf numFmtId="3" fontId="16" fillId="0" borderId="0" xfId="0" applyNumberFormat="1" applyFont="1" applyAlignment="1"/>
    <xf numFmtId="3" fontId="16" fillId="0" borderId="1" xfId="0" applyNumberFormat="1" applyFont="1" applyBorder="1" applyAlignment="1"/>
    <xf numFmtId="3" fontId="28" fillId="0" borderId="0" xfId="10" applyNumberFormat="1" applyFont="1" applyBorder="1"/>
    <xf numFmtId="0" fontId="1" fillId="0" borderId="0" xfId="0" applyFont="1" applyAlignment="1"/>
    <xf numFmtId="3" fontId="0" fillId="0" borderId="1" xfId="0" applyNumberFormat="1" applyFont="1" applyBorder="1" applyAlignment="1"/>
    <xf numFmtId="0" fontId="27" fillId="0" borderId="0" xfId="0" applyNumberFormat="1" applyFont="1" applyAlignment="1" applyProtection="1">
      <protection locked="0"/>
    </xf>
    <xf numFmtId="3" fontId="1" fillId="0" borderId="0" xfId="0" applyNumberFormat="1" applyFont="1" applyBorder="1" applyAlignment="1">
      <alignment horizontal="right"/>
    </xf>
    <xf numFmtId="3" fontId="1" fillId="0" borderId="58" xfId="0" applyNumberFormat="1" applyFont="1" applyBorder="1" applyAlignment="1">
      <alignment horizontal="right"/>
    </xf>
    <xf numFmtId="3" fontId="1" fillId="0" borderId="58" xfId="0" applyNumberFormat="1" applyFont="1" applyBorder="1" applyAlignment="1">
      <alignment horizontal="center"/>
    </xf>
    <xf numFmtId="3" fontId="1" fillId="3" borderId="2" xfId="0" applyNumberFormat="1" applyFont="1" applyFill="1" applyBorder="1"/>
    <xf numFmtId="3" fontId="8" fillId="3" borderId="31" xfId="0" applyNumberFormat="1" applyFont="1" applyFill="1" applyBorder="1" applyAlignment="1">
      <alignment horizontal="right"/>
    </xf>
    <xf numFmtId="3" fontId="8" fillId="3" borderId="40" xfId="0" applyNumberFormat="1" applyFont="1" applyFill="1" applyBorder="1"/>
    <xf numFmtId="3" fontId="8" fillId="3" borderId="47" xfId="0" applyNumberFormat="1" applyFont="1" applyFill="1" applyBorder="1"/>
    <xf numFmtId="3" fontId="8" fillId="3" borderId="30" xfId="0" applyNumberFormat="1" applyFont="1" applyFill="1" applyBorder="1"/>
    <xf numFmtId="3" fontId="0" fillId="3" borderId="47" xfId="0" applyNumberFormat="1" applyFill="1" applyBorder="1"/>
    <xf numFmtId="3" fontId="1" fillId="0" borderId="40" xfId="0" applyNumberFormat="1" applyFont="1" applyFill="1" applyBorder="1" applyAlignment="1" applyProtection="1">
      <alignment horizontal="right"/>
    </xf>
    <xf numFmtId="3" fontId="1" fillId="0" borderId="0" xfId="0" applyNumberFormat="1" applyFont="1" applyFill="1" applyBorder="1" applyAlignment="1" applyProtection="1">
      <alignment horizontal="right"/>
    </xf>
    <xf numFmtId="3" fontId="1" fillId="0" borderId="47" xfId="0" applyNumberFormat="1" applyFont="1" applyFill="1" applyBorder="1" applyAlignment="1" applyProtection="1">
      <alignment horizontal="right"/>
    </xf>
    <xf numFmtId="3" fontId="1" fillId="3" borderId="13" xfId="0" applyNumberFormat="1" applyFont="1" applyFill="1" applyBorder="1"/>
    <xf numFmtId="3" fontId="10" fillId="0" borderId="1" xfId="0" applyNumberFormat="1" applyFont="1" applyBorder="1" applyAlignment="1">
      <alignment horizontal="center"/>
    </xf>
    <xf numFmtId="0" fontId="1" fillId="3" borderId="10" xfId="0" applyFont="1" applyFill="1" applyBorder="1" applyAlignment="1"/>
    <xf numFmtId="3" fontId="1" fillId="0" borderId="1" xfId="0" applyNumberFormat="1" applyFont="1" applyBorder="1"/>
    <xf numFmtId="3" fontId="14" fillId="0" borderId="24" xfId="0" applyNumberFormat="1" applyFont="1" applyBorder="1" applyAlignment="1">
      <alignment horizontal="center"/>
    </xf>
    <xf numFmtId="0" fontId="7" fillId="3" borderId="0" xfId="0" applyFont="1" applyFill="1" applyAlignment="1">
      <alignment horizontal="centerContinuous"/>
    </xf>
    <xf numFmtId="0" fontId="7" fillId="3" borderId="0" xfId="0" applyFont="1" applyFill="1" applyBorder="1" applyAlignment="1">
      <alignment horizontal="centerContinuous"/>
    </xf>
    <xf numFmtId="0" fontId="7" fillId="3" borderId="0" xfId="0" applyFont="1" applyFill="1" applyBorder="1" applyAlignment="1">
      <alignment horizontal="centerContinuous" wrapText="1"/>
    </xf>
    <xf numFmtId="3" fontId="1" fillId="0" borderId="1" xfId="0" applyNumberFormat="1" applyFont="1" applyBorder="1" applyAlignment="1"/>
    <xf numFmtId="3" fontId="8" fillId="0" borderId="24" xfId="0" applyNumberFormat="1" applyFont="1" applyBorder="1"/>
    <xf numFmtId="3" fontId="10" fillId="0" borderId="20" xfId="0" applyNumberFormat="1" applyFont="1" applyBorder="1" applyAlignment="1">
      <alignment horizontal="right"/>
    </xf>
    <xf numFmtId="0" fontId="12" fillId="3" borderId="7" xfId="0" applyFont="1" applyFill="1" applyBorder="1" applyAlignment="1"/>
    <xf numFmtId="3" fontId="8" fillId="3" borderId="10" xfId="0" applyNumberFormat="1" applyFont="1" applyFill="1" applyBorder="1" applyAlignment="1"/>
    <xf numFmtId="0" fontId="39" fillId="0" borderId="7" xfId="0" applyFont="1" applyBorder="1" applyAlignment="1" applyProtection="1">
      <alignment horizontal="left"/>
    </xf>
    <xf numFmtId="0" fontId="39" fillId="0" borderId="10" xfId="0" applyFont="1" applyBorder="1" applyAlignment="1" applyProtection="1">
      <alignment horizontal="left"/>
    </xf>
    <xf numFmtId="0" fontId="39" fillId="0" borderId="11" xfId="0" applyFont="1" applyBorder="1" applyAlignment="1" applyProtection="1">
      <alignment horizontal="left"/>
    </xf>
    <xf numFmtId="3" fontId="17" fillId="3" borderId="1" xfId="0" applyNumberFormat="1" applyFont="1" applyFill="1" applyBorder="1"/>
    <xf numFmtId="3" fontId="17" fillId="3" borderId="2" xfId="0" applyNumberFormat="1" applyFont="1" applyFill="1" applyBorder="1"/>
    <xf numFmtId="3" fontId="17" fillId="3" borderId="15" xfId="0" applyNumberFormat="1" applyFont="1" applyFill="1" applyBorder="1"/>
    <xf numFmtId="3" fontId="17" fillId="0" borderId="15" xfId="0" applyNumberFormat="1" applyFont="1" applyBorder="1"/>
    <xf numFmtId="5" fontId="0" fillId="0" borderId="0" xfId="0" applyNumberFormat="1" applyAlignment="1"/>
    <xf numFmtId="0" fontId="19" fillId="2" borderId="0" xfId="0" applyFont="1" applyFill="1"/>
    <xf numFmtId="3" fontId="19" fillId="0" borderId="0" xfId="0" applyNumberFormat="1" applyFont="1"/>
    <xf numFmtId="0" fontId="19" fillId="0" borderId="0" xfId="0" applyFont="1"/>
    <xf numFmtId="4" fontId="14" fillId="0" borderId="2" xfId="0" applyNumberFormat="1" applyFont="1" applyBorder="1"/>
    <xf numFmtId="0" fontId="10" fillId="0" borderId="46" xfId="0" applyFont="1" applyBorder="1" applyAlignment="1">
      <alignment horizontal="left"/>
    </xf>
    <xf numFmtId="0" fontId="8" fillId="0" borderId="59" xfId="0" applyFont="1" applyBorder="1"/>
    <xf numFmtId="3" fontId="14" fillId="0" borderId="59" xfId="0" applyNumberFormat="1" applyFont="1" applyBorder="1"/>
    <xf numFmtId="3" fontId="0" fillId="0" borderId="59" xfId="0" applyNumberFormat="1" applyBorder="1"/>
    <xf numFmtId="3" fontId="1" fillId="0" borderId="59" xfId="0" applyNumberFormat="1" applyFont="1" applyBorder="1" applyAlignment="1">
      <alignment horizontal="right"/>
    </xf>
    <xf numFmtId="0" fontId="10" fillId="0" borderId="31" xfId="0" applyFont="1" applyBorder="1" applyAlignment="1">
      <alignment horizontal="left"/>
    </xf>
    <xf numFmtId="0" fontId="10" fillId="0" borderId="46" xfId="0" applyFont="1" applyBorder="1" applyAlignment="1">
      <alignment horizontal="left" wrapText="1"/>
    </xf>
    <xf numFmtId="0" fontId="10" fillId="0" borderId="46" xfId="0" applyFont="1" applyBorder="1" applyAlignment="1">
      <alignment wrapText="1"/>
    </xf>
    <xf numFmtId="0" fontId="10" fillId="0" borderId="48" xfId="0" applyFont="1" applyFill="1" applyBorder="1" applyAlignment="1">
      <alignment vertical="center"/>
    </xf>
    <xf numFmtId="3" fontId="15" fillId="3" borderId="0" xfId="1" applyNumberFormat="1" applyFont="1" applyFill="1" applyBorder="1" applyAlignment="1" applyProtection="1">
      <alignment horizontal="left" wrapText="1"/>
    </xf>
    <xf numFmtId="3" fontId="10" fillId="3" borderId="19" xfId="0" applyNumberFormat="1" applyFont="1" applyFill="1" applyBorder="1"/>
    <xf numFmtId="3" fontId="8" fillId="3" borderId="22" xfId="0" applyNumberFormat="1" applyFont="1" applyFill="1" applyBorder="1" applyAlignment="1">
      <alignment horizontal="right"/>
    </xf>
    <xf numFmtId="165" fontId="8" fillId="3" borderId="22" xfId="2" applyNumberFormat="1" applyFont="1" applyFill="1" applyBorder="1"/>
    <xf numFmtId="3" fontId="27" fillId="3" borderId="59" xfId="0" applyNumberFormat="1" applyFont="1" applyFill="1" applyBorder="1"/>
    <xf numFmtId="3" fontId="1" fillId="3" borderId="1" xfId="0" applyNumberFormat="1" applyFont="1" applyFill="1" applyBorder="1"/>
    <xf numFmtId="3" fontId="10" fillId="0" borderId="16" xfId="0" applyNumberFormat="1" applyFont="1" applyBorder="1" applyAlignment="1">
      <alignment horizontal="right"/>
    </xf>
    <xf numFmtId="0" fontId="0" fillId="0" borderId="12" xfId="0" applyBorder="1" applyAlignment="1">
      <alignment horizontal="center"/>
    </xf>
    <xf numFmtId="0" fontId="13" fillId="0" borderId="23" xfId="0" applyFont="1" applyBorder="1"/>
    <xf numFmtId="0" fontId="23" fillId="0" borderId="47" xfId="0" applyFont="1" applyBorder="1"/>
    <xf numFmtId="0" fontId="0" fillId="0" borderId="17" xfId="0" applyBorder="1"/>
    <xf numFmtId="0" fontId="19" fillId="0" borderId="11" xfId="0" applyFont="1" applyBorder="1" applyAlignment="1">
      <alignment horizontal="center"/>
    </xf>
    <xf numFmtId="0" fontId="0" fillId="0" borderId="17" xfId="0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19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Continuous"/>
    </xf>
    <xf numFmtId="0" fontId="1" fillId="0" borderId="0" xfId="0" applyFont="1" applyFill="1" applyBorder="1" applyAlignment="1">
      <alignment horizontal="left"/>
    </xf>
    <xf numFmtId="0" fontId="0" fillId="7" borderId="0" xfId="0" applyFill="1"/>
    <xf numFmtId="3" fontId="17" fillId="3" borderId="29" xfId="0" applyNumberFormat="1" applyFont="1" applyFill="1" applyBorder="1" applyAlignment="1">
      <alignment horizontal="right"/>
    </xf>
    <xf numFmtId="3" fontId="0" fillId="9" borderId="1" xfId="0" applyNumberFormat="1" applyFill="1" applyBorder="1"/>
    <xf numFmtId="0" fontId="12" fillId="0" borderId="1" xfId="0" applyFont="1" applyBorder="1" applyAlignment="1"/>
    <xf numFmtId="39" fontId="24" fillId="0" borderId="8" xfId="0" applyNumberFormat="1" applyFont="1" applyBorder="1" applyAlignment="1">
      <alignment horizontal="center"/>
    </xf>
    <xf numFmtId="39" fontId="40" fillId="0" borderId="1" xfId="0" applyNumberFormat="1" applyFont="1" applyBorder="1" applyAlignment="1">
      <alignment horizontal="center"/>
    </xf>
    <xf numFmtId="39" fontId="24" fillId="0" borderId="1" xfId="0" applyNumberFormat="1" applyFont="1" applyBorder="1" applyAlignment="1">
      <alignment horizontal="center"/>
    </xf>
    <xf numFmtId="39" fontId="24" fillId="0" borderId="15" xfId="0" applyNumberFormat="1" applyFont="1" applyBorder="1" applyAlignment="1">
      <alignment horizontal="center"/>
    </xf>
    <xf numFmtId="165" fontId="1" fillId="3" borderId="2" xfId="2" applyNumberFormat="1" applyFont="1" applyFill="1" applyBorder="1"/>
    <xf numFmtId="165" fontId="1" fillId="3" borderId="2" xfId="2" applyNumberFormat="1" applyFont="1" applyFill="1" applyBorder="1" applyAlignment="1">
      <alignment horizontal="right"/>
    </xf>
    <xf numFmtId="3" fontId="1" fillId="3" borderId="15" xfId="0" applyNumberFormat="1" applyFont="1" applyFill="1" applyBorder="1"/>
    <xf numFmtId="3" fontId="16" fillId="0" borderId="8" xfId="0" applyNumberFormat="1" applyFont="1" applyBorder="1"/>
    <xf numFmtId="0" fontId="1" fillId="8" borderId="0" xfId="0" applyFont="1" applyFill="1" applyAlignment="1">
      <alignment horizontal="center"/>
    </xf>
    <xf numFmtId="3" fontId="28" fillId="0" borderId="0" xfId="0" applyNumberFormat="1" applyFont="1"/>
    <xf numFmtId="3" fontId="28" fillId="0" borderId="1" xfId="0" applyNumberFormat="1" applyFont="1" applyBorder="1"/>
    <xf numFmtId="3" fontId="12" fillId="0" borderId="1" xfId="0" applyNumberFormat="1" applyFont="1" applyBorder="1" applyAlignment="1"/>
    <xf numFmtId="0" fontId="19" fillId="0" borderId="47" xfId="0" applyFont="1" applyBorder="1" applyAlignment="1">
      <alignment horizontal="center"/>
    </xf>
    <xf numFmtId="39" fontId="24" fillId="0" borderId="2" xfId="0" quotePrefix="1" applyNumberFormat="1" applyFont="1" applyBorder="1" applyAlignment="1">
      <alignment horizontal="center"/>
    </xf>
    <xf numFmtId="39" fontId="24" fillId="0" borderId="2" xfId="0" quotePrefix="1" applyNumberFormat="1" applyFont="1" applyFill="1" applyBorder="1" applyAlignment="1">
      <alignment horizontal="center"/>
    </xf>
    <xf numFmtId="39" fontId="24" fillId="0" borderId="29" xfId="0" quotePrefix="1" applyNumberFormat="1" applyFont="1" applyBorder="1" applyAlignment="1">
      <alignment horizontal="center"/>
    </xf>
    <xf numFmtId="39" fontId="24" fillId="0" borderId="9" xfId="0" applyNumberFormat="1" applyFont="1" applyBorder="1" applyAlignment="1">
      <alignment horizontal="center"/>
    </xf>
    <xf numFmtId="0" fontId="0" fillId="0" borderId="0" xfId="0" applyBorder="1" applyAlignment="1">
      <alignment horizontal="centerContinuous"/>
    </xf>
    <xf numFmtId="0" fontId="0" fillId="0" borderId="0" xfId="0" applyBorder="1" applyAlignment="1">
      <alignment horizontal="center"/>
    </xf>
    <xf numFmtId="39" fontId="24" fillId="0" borderId="0" xfId="0" quotePrefix="1" applyNumberFormat="1" applyFont="1" applyBorder="1" applyAlignment="1">
      <alignment horizontal="center"/>
    </xf>
    <xf numFmtId="39" fontId="24" fillId="0" borderId="0" xfId="0" quotePrefix="1" applyNumberFormat="1" applyFont="1" applyFill="1" applyBorder="1" applyAlignment="1">
      <alignment horizontal="center"/>
    </xf>
    <xf numFmtId="0" fontId="0" fillId="0" borderId="0" xfId="0" applyBorder="1" applyAlignment="1"/>
    <xf numFmtId="3" fontId="8" fillId="3" borderId="2" xfId="0" applyNumberFormat="1" applyFont="1" applyFill="1" applyBorder="1" applyAlignment="1"/>
    <xf numFmtId="0" fontId="8" fillId="3" borderId="7" xfId="0" applyFont="1" applyFill="1" applyBorder="1" applyAlignment="1">
      <alignment horizontal="center"/>
    </xf>
    <xf numFmtId="0" fontId="1" fillId="0" borderId="10" xfId="0" applyFont="1" applyBorder="1" applyAlignment="1"/>
    <xf numFmtId="0" fontId="8" fillId="0" borderId="10" xfId="0" applyFont="1" applyBorder="1" applyAlignment="1"/>
    <xf numFmtId="0" fontId="8" fillId="0" borderId="10" xfId="0" applyFont="1" applyBorder="1" applyAlignment="1">
      <alignment horizontal="center"/>
    </xf>
    <xf numFmtId="0" fontId="8" fillId="10" borderId="10" xfId="0" applyFont="1" applyFill="1" applyBorder="1" applyAlignment="1">
      <alignment horizontal="center"/>
    </xf>
    <xf numFmtId="0" fontId="8" fillId="10" borderId="10" xfId="0" applyFont="1" applyFill="1" applyBorder="1" applyAlignment="1"/>
    <xf numFmtId="0" fontId="8" fillId="10" borderId="11" xfId="0" applyFont="1" applyFill="1" applyBorder="1" applyAlignment="1"/>
    <xf numFmtId="3" fontId="14" fillId="10" borderId="1" xfId="0" applyNumberFormat="1" applyFont="1" applyFill="1" applyBorder="1"/>
    <xf numFmtId="3" fontId="14" fillId="10" borderId="10" xfId="0" applyNumberFormat="1" applyFont="1" applyFill="1" applyBorder="1"/>
    <xf numFmtId="3" fontId="14" fillId="10" borderId="2" xfId="0" applyNumberFormat="1" applyFont="1" applyFill="1" applyBorder="1"/>
    <xf numFmtId="3" fontId="8" fillId="10" borderId="1" xfId="0" applyNumberFormat="1" applyFont="1" applyFill="1" applyBorder="1"/>
    <xf numFmtId="3" fontId="8" fillId="10" borderId="10" xfId="0" applyNumberFormat="1" applyFont="1" applyFill="1" applyBorder="1"/>
    <xf numFmtId="3" fontId="8" fillId="10" borderId="18" xfId="0" applyNumberFormat="1" applyFont="1" applyFill="1" applyBorder="1" applyAlignment="1"/>
    <xf numFmtId="3" fontId="8" fillId="10" borderId="19" xfId="0" applyNumberFormat="1" applyFont="1" applyFill="1" applyBorder="1" applyAlignment="1"/>
    <xf numFmtId="0" fontId="10" fillId="10" borderId="14" xfId="0" applyFont="1" applyFill="1" applyBorder="1" applyAlignment="1"/>
    <xf numFmtId="3" fontId="8" fillId="10" borderId="21" xfId="0" applyNumberFormat="1" applyFont="1" applyFill="1" applyBorder="1" applyAlignment="1"/>
    <xf numFmtId="0" fontId="7" fillId="0" borderId="1" xfId="0" applyFont="1" applyBorder="1" applyAlignment="1"/>
    <xf numFmtId="3" fontId="10" fillId="3" borderId="1" xfId="0" applyNumberFormat="1" applyFont="1" applyFill="1" applyBorder="1" applyAlignment="1"/>
    <xf numFmtId="3" fontId="10" fillId="3" borderId="10" xfId="0" applyNumberFormat="1" applyFont="1" applyFill="1" applyBorder="1" applyAlignment="1"/>
    <xf numFmtId="0" fontId="10" fillId="10" borderId="10" xfId="0" applyFont="1" applyFill="1" applyBorder="1" applyAlignment="1"/>
    <xf numFmtId="3" fontId="10" fillId="10" borderId="8" xfId="0" applyNumberFormat="1" applyFont="1" applyFill="1" applyBorder="1" applyAlignment="1"/>
    <xf numFmtId="3" fontId="10" fillId="10" borderId="7" xfId="0" applyNumberFormat="1" applyFont="1" applyFill="1" applyBorder="1" applyAlignment="1"/>
    <xf numFmtId="3" fontId="1" fillId="3" borderId="2" xfId="0" applyNumberFormat="1" applyFont="1" applyFill="1" applyBorder="1" applyAlignment="1"/>
    <xf numFmtId="3" fontId="1" fillId="0" borderId="2" xfId="0" applyNumberFormat="1" applyFont="1" applyBorder="1" applyAlignment="1"/>
    <xf numFmtId="0" fontId="19" fillId="7" borderId="0" xfId="0" applyFont="1" applyFill="1"/>
    <xf numFmtId="0" fontId="2" fillId="7" borderId="0" xfId="1" applyFill="1" applyBorder="1" applyAlignment="1" applyProtection="1"/>
    <xf numFmtId="165" fontId="1" fillId="7" borderId="2" xfId="2" applyNumberFormat="1" applyFont="1" applyFill="1" applyBorder="1"/>
    <xf numFmtId="165" fontId="0" fillId="7" borderId="2" xfId="2" applyNumberFormat="1" applyFont="1" applyFill="1" applyBorder="1"/>
    <xf numFmtId="3" fontId="3" fillId="7" borderId="2" xfId="0" applyNumberFormat="1" applyFont="1" applyFill="1" applyBorder="1"/>
    <xf numFmtId="3" fontId="3" fillId="7" borderId="2" xfId="0" applyNumberFormat="1" applyFont="1" applyFill="1" applyBorder="1" applyAlignment="1">
      <alignment horizontal="right"/>
    </xf>
    <xf numFmtId="165" fontId="1" fillId="7" borderId="2" xfId="2" applyNumberFormat="1" applyFont="1" applyFill="1" applyBorder="1" applyAlignment="1">
      <alignment horizontal="right"/>
    </xf>
    <xf numFmtId="165" fontId="1" fillId="7" borderId="1" xfId="2" applyNumberFormat="1" applyFont="1" applyFill="1" applyBorder="1" applyAlignment="1">
      <alignment horizontal="right"/>
    </xf>
    <xf numFmtId="165" fontId="1" fillId="7" borderId="1" xfId="2" applyNumberFormat="1" applyFont="1" applyFill="1" applyBorder="1" applyAlignment="1"/>
    <xf numFmtId="165" fontId="0" fillId="7" borderId="2" xfId="2" applyNumberFormat="1" applyFont="1" applyFill="1" applyBorder="1" applyAlignment="1">
      <alignment horizontal="right"/>
    </xf>
    <xf numFmtId="165" fontId="1" fillId="7" borderId="1" xfId="2" applyNumberFormat="1" applyFont="1" applyFill="1" applyBorder="1"/>
    <xf numFmtId="3" fontId="0" fillId="7" borderId="13" xfId="0" applyNumberFormat="1" applyFill="1" applyBorder="1" applyAlignment="1">
      <alignment horizontal="right"/>
    </xf>
    <xf numFmtId="3" fontId="14" fillId="7" borderId="15" xfId="0" applyNumberFormat="1" applyFont="1" applyFill="1" applyBorder="1"/>
    <xf numFmtId="3" fontId="0" fillId="3" borderId="31" xfId="0" applyNumberFormat="1" applyFont="1" applyFill="1" applyBorder="1" applyAlignment="1"/>
    <xf numFmtId="3" fontId="8" fillId="11" borderId="1" xfId="0" applyNumberFormat="1" applyFont="1" applyFill="1" applyBorder="1"/>
    <xf numFmtId="3" fontId="8" fillId="11" borderId="1" xfId="0" applyNumberFormat="1" applyFont="1" applyFill="1" applyBorder="1" applyAlignment="1"/>
    <xf numFmtId="3" fontId="8" fillId="11" borderId="21" xfId="0" applyNumberFormat="1" applyFont="1" applyFill="1" applyBorder="1" applyAlignment="1"/>
    <xf numFmtId="3" fontId="0" fillId="0" borderId="0" xfId="0" applyNumberFormat="1" applyAlignment="1"/>
    <xf numFmtId="3" fontId="13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3" fontId="13" fillId="3" borderId="0" xfId="0" quotePrefix="1" applyNumberFormat="1" applyFont="1" applyFill="1" applyAlignment="1">
      <alignment horizontal="center"/>
    </xf>
    <xf numFmtId="3" fontId="13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3" fontId="7" fillId="3" borderId="0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7" fillId="3" borderId="0" xfId="0" applyNumberFormat="1" applyFont="1" applyFill="1" applyAlignment="1">
      <alignment horizontal="center"/>
    </xf>
    <xf numFmtId="3" fontId="1" fillId="3" borderId="31" xfId="0" applyNumberFormat="1" applyFont="1" applyFill="1" applyBorder="1" applyAlignment="1"/>
    <xf numFmtId="3" fontId="13" fillId="3" borderId="58" xfId="0" quotePrefix="1" applyNumberFormat="1" applyFont="1" applyFill="1" applyBorder="1" applyAlignment="1">
      <alignment horizontal="center"/>
    </xf>
    <xf numFmtId="3" fontId="27" fillId="3" borderId="31" xfId="0" applyNumberFormat="1" applyFont="1" applyFill="1" applyBorder="1" applyAlignment="1"/>
    <xf numFmtId="0" fontId="10" fillId="0" borderId="0" xfId="0" applyFont="1" applyAlignment="1">
      <alignment horizontal="center"/>
    </xf>
    <xf numFmtId="3" fontId="13" fillId="3" borderId="24" xfId="0" quotePrefix="1" applyNumberFormat="1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3" fontId="13" fillId="3" borderId="0" xfId="0" quotePrefix="1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3" borderId="24" xfId="0" applyFont="1" applyFill="1" applyBorder="1" applyAlignment="1">
      <alignment horizontal="center"/>
    </xf>
  </cellXfs>
  <cellStyles count="22">
    <cellStyle name="Hipervínculo" xfId="1" builtinId="8"/>
    <cellStyle name="Millares" xfId="2" builtinId="3"/>
    <cellStyle name="Millares 6" xfId="17"/>
    <cellStyle name="Normal" xfId="0" builtinId="0"/>
    <cellStyle name="Normal 10" xfId="11"/>
    <cellStyle name="Normal 12" xfId="13"/>
    <cellStyle name="Normal 13" xfId="14"/>
    <cellStyle name="Normal 14" xfId="15"/>
    <cellStyle name="Normal 15" xfId="16"/>
    <cellStyle name="Normal 16" xfId="18"/>
    <cellStyle name="Normal 17" xfId="19"/>
    <cellStyle name="Normal 18" xfId="20"/>
    <cellStyle name="Normal 19" xfId="21"/>
    <cellStyle name="Normal 2" xfId="5"/>
    <cellStyle name="Normal 3" xfId="3"/>
    <cellStyle name="Normal 4" xfId="4"/>
    <cellStyle name="Normal 5" xfId="6"/>
    <cellStyle name="Normal 6" xfId="7"/>
    <cellStyle name="Normal 7" xfId="8"/>
    <cellStyle name="Normal 8" xfId="9"/>
    <cellStyle name="Normal 9" xfId="10"/>
    <cellStyle name="Normal_NºAFAM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F65"/>
  <sheetViews>
    <sheetView tabSelected="1" topLeftCell="A3" workbookViewId="0">
      <selection activeCell="D4" sqref="D4"/>
    </sheetView>
  </sheetViews>
  <sheetFormatPr baseColWidth="10" defaultColWidth="3.42578125" defaultRowHeight="12.75"/>
  <cols>
    <col min="1" max="1" width="6.5703125" customWidth="1"/>
    <col min="2" max="2" width="1.5703125" bestFit="1" customWidth="1"/>
    <col min="3" max="3" width="9" customWidth="1"/>
    <col min="4" max="4" width="70.85546875" bestFit="1" customWidth="1"/>
    <col min="5" max="5" width="9.85546875" customWidth="1"/>
    <col min="6" max="6" width="11.42578125" customWidth="1"/>
  </cols>
  <sheetData>
    <row r="1" spans="1:6">
      <c r="A1" s="4"/>
      <c r="B1" s="4"/>
      <c r="C1" s="4"/>
      <c r="D1" s="4"/>
      <c r="E1" s="4"/>
      <c r="F1" s="4"/>
    </row>
    <row r="2" spans="1:6">
      <c r="A2" s="4"/>
      <c r="B2" s="4"/>
      <c r="C2" s="4"/>
      <c r="D2" s="4"/>
      <c r="E2" s="4"/>
      <c r="F2" s="4"/>
    </row>
    <row r="3" spans="1:6" ht="15.75">
      <c r="A3" s="4" t="s">
        <v>15</v>
      </c>
      <c r="B3" s="4" t="s">
        <v>15</v>
      </c>
      <c r="C3" s="471" t="s">
        <v>376</v>
      </c>
      <c r="D3" s="13"/>
      <c r="E3" s="4"/>
      <c r="F3" s="4"/>
    </row>
    <row r="4" spans="1:6">
      <c r="A4" s="4"/>
      <c r="B4" s="4"/>
      <c r="C4" s="10"/>
      <c r="D4" s="529" t="s">
        <v>440</v>
      </c>
      <c r="E4" s="4"/>
      <c r="F4" s="4"/>
    </row>
    <row r="5" spans="1:6">
      <c r="A5" s="4"/>
      <c r="B5" s="4"/>
      <c r="C5" s="14" t="s">
        <v>292</v>
      </c>
      <c r="D5" s="15"/>
      <c r="E5" s="4"/>
      <c r="F5" s="4"/>
    </row>
    <row r="6" spans="1:6">
      <c r="A6" s="4"/>
      <c r="B6" s="4"/>
      <c r="C6" s="10"/>
      <c r="D6" s="15" t="s">
        <v>335</v>
      </c>
      <c r="E6" s="4"/>
      <c r="F6" s="4"/>
    </row>
    <row r="7" spans="1:6">
      <c r="A7" s="4"/>
      <c r="B7" s="4"/>
      <c r="C7" s="10"/>
      <c r="D7" s="15" t="s">
        <v>336</v>
      </c>
      <c r="E7" s="4"/>
      <c r="F7" s="4"/>
    </row>
    <row r="8" spans="1:6">
      <c r="A8" s="4"/>
      <c r="B8" s="4"/>
      <c r="C8" s="10"/>
      <c r="D8" s="15" t="s">
        <v>16</v>
      </c>
      <c r="E8" s="4"/>
      <c r="F8" s="4"/>
    </row>
    <row r="9" spans="1:6">
      <c r="A9" s="4"/>
      <c r="B9" s="4"/>
      <c r="C9" s="10"/>
      <c r="D9" s="15" t="s">
        <v>310</v>
      </c>
      <c r="E9" s="4"/>
      <c r="F9" s="4"/>
    </row>
    <row r="10" spans="1:6">
      <c r="A10" s="4"/>
      <c r="B10" s="4"/>
      <c r="C10" s="10"/>
      <c r="D10" s="15" t="s">
        <v>309</v>
      </c>
      <c r="E10" s="4"/>
      <c r="F10" s="4"/>
    </row>
    <row r="11" spans="1:6">
      <c r="A11" s="4"/>
      <c r="B11" s="4"/>
      <c r="C11" s="14" t="s">
        <v>255</v>
      </c>
      <c r="D11" s="15"/>
      <c r="E11" s="4"/>
      <c r="F11" s="4"/>
    </row>
    <row r="12" spans="1:6" ht="22.5">
      <c r="A12" s="4"/>
      <c r="B12" s="4"/>
      <c r="C12" s="14"/>
      <c r="D12" s="500" t="s">
        <v>405</v>
      </c>
      <c r="E12" s="4"/>
      <c r="F12" s="4"/>
    </row>
    <row r="13" spans="1:6" ht="22.5">
      <c r="A13" s="4"/>
      <c r="B13" s="4"/>
      <c r="C13" s="10"/>
      <c r="D13" s="500" t="s">
        <v>406</v>
      </c>
      <c r="E13" s="4"/>
      <c r="F13" s="4"/>
    </row>
    <row r="14" spans="1:6">
      <c r="A14" s="4"/>
      <c r="B14" s="4"/>
      <c r="C14" s="14" t="s">
        <v>17</v>
      </c>
      <c r="D14" s="15"/>
      <c r="E14" s="4"/>
      <c r="F14" s="4"/>
    </row>
    <row r="15" spans="1:6">
      <c r="A15" s="4"/>
      <c r="B15" s="4"/>
      <c r="C15" s="14"/>
      <c r="D15" s="15" t="s">
        <v>337</v>
      </c>
      <c r="E15" s="4"/>
      <c r="F15" s="4"/>
    </row>
    <row r="16" spans="1:6">
      <c r="A16" s="4"/>
      <c r="B16" s="4"/>
      <c r="C16" s="10"/>
      <c r="D16" s="15" t="s">
        <v>338</v>
      </c>
      <c r="E16" s="4"/>
      <c r="F16" s="4"/>
    </row>
    <row r="17" spans="1:6">
      <c r="A17" s="4"/>
      <c r="B17" s="4"/>
      <c r="C17" s="10"/>
      <c r="D17" s="15" t="s">
        <v>18</v>
      </c>
      <c r="E17" s="4"/>
      <c r="F17" s="4"/>
    </row>
    <row r="18" spans="1:6" ht="15" customHeight="1">
      <c r="A18" s="4"/>
      <c r="B18" s="4"/>
      <c r="C18" s="14" t="s">
        <v>19</v>
      </c>
      <c r="D18" s="15"/>
      <c r="E18" s="4"/>
      <c r="F18" s="4"/>
    </row>
    <row r="19" spans="1:6" ht="10.5" customHeight="1">
      <c r="A19" s="4"/>
      <c r="B19" s="4"/>
      <c r="C19" s="10"/>
      <c r="D19" s="282" t="s">
        <v>285</v>
      </c>
      <c r="E19" s="4"/>
      <c r="F19" s="4"/>
    </row>
    <row r="20" spans="1:6" ht="10.5" customHeight="1">
      <c r="A20" s="4"/>
      <c r="B20" s="4"/>
      <c r="C20" s="10"/>
      <c r="D20" s="282" t="s">
        <v>278</v>
      </c>
      <c r="E20" s="4"/>
      <c r="F20" s="4"/>
    </row>
    <row r="21" spans="1:6">
      <c r="A21" s="4"/>
      <c r="B21" s="4"/>
      <c r="C21" s="10"/>
      <c r="D21" s="15" t="s">
        <v>284</v>
      </c>
      <c r="E21" s="4"/>
      <c r="F21" s="4"/>
    </row>
    <row r="22" spans="1:6">
      <c r="A22" s="4"/>
      <c r="B22" s="4"/>
      <c r="C22" s="10"/>
      <c r="D22" s="282" t="s">
        <v>433</v>
      </c>
      <c r="E22" s="4"/>
      <c r="F22" s="4"/>
    </row>
    <row r="23" spans="1:6">
      <c r="A23" s="4"/>
      <c r="B23" s="4"/>
      <c r="C23" s="14" t="s">
        <v>21</v>
      </c>
      <c r="D23" s="15"/>
      <c r="E23" s="4"/>
      <c r="F23" s="4"/>
    </row>
    <row r="24" spans="1:6">
      <c r="A24" s="4"/>
      <c r="B24" s="4"/>
      <c r="C24" s="14"/>
      <c r="D24" s="15" t="s">
        <v>65</v>
      </c>
      <c r="E24" s="4"/>
      <c r="F24" s="4"/>
    </row>
    <row r="25" spans="1:6">
      <c r="A25" s="4"/>
      <c r="B25" s="4"/>
      <c r="C25" s="10"/>
      <c r="D25" s="15" t="s">
        <v>22</v>
      </c>
      <c r="E25" s="4"/>
      <c r="F25" s="4"/>
    </row>
    <row r="26" spans="1:6" ht="15.75">
      <c r="A26" s="4"/>
      <c r="B26" s="4"/>
      <c r="C26" s="14" t="s">
        <v>293</v>
      </c>
      <c r="D26" s="16"/>
      <c r="E26" s="4"/>
      <c r="F26" s="4"/>
    </row>
    <row r="27" spans="1:6">
      <c r="A27" s="4"/>
      <c r="B27" s="4"/>
      <c r="C27" s="10"/>
      <c r="D27" s="17" t="s">
        <v>23</v>
      </c>
      <c r="E27" s="4"/>
      <c r="F27" s="4"/>
    </row>
    <row r="28" spans="1:6">
      <c r="A28" s="4"/>
      <c r="B28" s="4"/>
      <c r="C28" s="10"/>
      <c r="D28" s="17" t="s">
        <v>24</v>
      </c>
      <c r="E28" s="4"/>
      <c r="F28" s="4"/>
    </row>
    <row r="29" spans="1:6">
      <c r="A29" s="4"/>
      <c r="B29" s="4"/>
      <c r="C29" s="10"/>
      <c r="D29" s="17" t="s">
        <v>25</v>
      </c>
      <c r="E29" s="4"/>
      <c r="F29" s="4"/>
    </row>
    <row r="30" spans="1:6">
      <c r="A30" s="4"/>
      <c r="B30" s="4"/>
      <c r="C30" s="10"/>
      <c r="D30" s="18" t="s">
        <v>26</v>
      </c>
      <c r="E30" s="4"/>
      <c r="F30" s="4"/>
    </row>
    <row r="31" spans="1:6">
      <c r="A31" s="4"/>
      <c r="B31" s="4"/>
      <c r="C31" s="10"/>
      <c r="D31" s="17" t="s">
        <v>347</v>
      </c>
      <c r="E31" s="4"/>
      <c r="F31" s="4"/>
    </row>
    <row r="32" spans="1:6">
      <c r="A32" s="4"/>
      <c r="B32" s="4"/>
      <c r="C32" s="10"/>
      <c r="D32" s="17" t="s">
        <v>348</v>
      </c>
      <c r="E32" s="4"/>
      <c r="F32" s="4"/>
    </row>
    <row r="33" spans="1:6">
      <c r="A33" s="4"/>
      <c r="B33" s="4"/>
      <c r="C33" s="10"/>
      <c r="D33" s="17" t="s">
        <v>350</v>
      </c>
      <c r="E33" s="4"/>
      <c r="F33" s="4"/>
    </row>
    <row r="34" spans="1:6">
      <c r="A34" s="4"/>
      <c r="B34" s="4"/>
      <c r="C34" s="10"/>
      <c r="D34" s="282" t="s">
        <v>351</v>
      </c>
      <c r="E34" s="4"/>
      <c r="F34" s="4"/>
    </row>
    <row r="35" spans="1:6" ht="12" customHeight="1">
      <c r="A35" s="4"/>
      <c r="B35" s="4"/>
      <c r="C35" s="10"/>
      <c r="D35" s="18" t="s">
        <v>27</v>
      </c>
      <c r="E35" s="4"/>
      <c r="F35" s="4"/>
    </row>
    <row r="36" spans="1:6" ht="17.25" customHeight="1">
      <c r="A36" s="4"/>
      <c r="B36" s="4"/>
      <c r="C36" s="14" t="s">
        <v>294</v>
      </c>
      <c r="D36" s="14"/>
      <c r="E36" s="4"/>
      <c r="F36" s="4"/>
    </row>
    <row r="37" spans="1:6">
      <c r="A37" s="4"/>
      <c r="B37" s="4"/>
      <c r="C37" s="19" t="s">
        <v>28</v>
      </c>
      <c r="D37" s="19"/>
      <c r="E37" s="4"/>
      <c r="F37" s="4"/>
    </row>
    <row r="38" spans="1:6">
      <c r="A38" s="4"/>
      <c r="B38" s="4"/>
      <c r="C38" s="20"/>
      <c r="D38" s="18" t="s">
        <v>29</v>
      </c>
      <c r="E38" s="4"/>
      <c r="F38" s="4"/>
    </row>
    <row r="39" spans="1:6">
      <c r="A39" s="4"/>
      <c r="B39" s="4"/>
      <c r="C39" s="20"/>
      <c r="D39" s="282" t="s">
        <v>30</v>
      </c>
      <c r="E39" s="4"/>
      <c r="F39" s="4"/>
    </row>
    <row r="40" spans="1:6">
      <c r="A40" s="4"/>
      <c r="B40" s="4"/>
      <c r="C40" s="20"/>
      <c r="D40" s="282" t="s">
        <v>31</v>
      </c>
      <c r="E40" s="4"/>
      <c r="F40" s="4"/>
    </row>
    <row r="41" spans="1:6">
      <c r="A41" s="4"/>
      <c r="B41" s="4"/>
      <c r="C41" s="20"/>
      <c r="D41" s="282" t="s">
        <v>32</v>
      </c>
      <c r="E41" s="4"/>
      <c r="F41" s="4"/>
    </row>
    <row r="42" spans="1:6">
      <c r="A42" s="4"/>
      <c r="B42" s="4"/>
      <c r="C42" s="19" t="s">
        <v>33</v>
      </c>
      <c r="D42" s="18"/>
      <c r="E42" s="4"/>
      <c r="F42" s="4"/>
    </row>
    <row r="43" spans="1:6">
      <c r="A43" s="4"/>
      <c r="B43" s="4"/>
      <c r="C43" s="20"/>
      <c r="D43" s="18" t="s">
        <v>34</v>
      </c>
      <c r="E43" s="4"/>
      <c r="F43" s="4"/>
    </row>
    <row r="44" spans="1:6">
      <c r="A44" s="4"/>
      <c r="B44" s="4"/>
      <c r="C44" s="20"/>
      <c r="D44" s="18" t="s">
        <v>35</v>
      </c>
      <c r="E44" s="4"/>
      <c r="F44" s="4"/>
    </row>
    <row r="45" spans="1:6">
      <c r="A45" s="4"/>
      <c r="B45" s="4"/>
      <c r="C45" s="20"/>
      <c r="D45" s="17" t="s">
        <v>36</v>
      </c>
      <c r="E45" s="4"/>
      <c r="F45" s="4"/>
    </row>
    <row r="46" spans="1:6">
      <c r="A46" s="4"/>
      <c r="B46" s="4"/>
      <c r="C46" s="14" t="s">
        <v>295</v>
      </c>
      <c r="D46" s="10"/>
      <c r="E46" s="4"/>
      <c r="F46" s="4"/>
    </row>
    <row r="47" spans="1:6">
      <c r="A47" s="4"/>
      <c r="B47" s="4"/>
      <c r="C47" s="20"/>
      <c r="D47" s="15" t="s">
        <v>37</v>
      </c>
      <c r="E47" s="4"/>
      <c r="F47" s="4"/>
    </row>
    <row r="48" spans="1:6">
      <c r="A48" s="4"/>
      <c r="B48" s="4"/>
      <c r="C48" s="20"/>
      <c r="D48" s="15" t="s">
        <v>38</v>
      </c>
      <c r="E48" s="4"/>
      <c r="F48" s="4"/>
    </row>
    <row r="49" spans="1:6">
      <c r="A49" s="4"/>
      <c r="B49" s="4"/>
      <c r="C49" s="14" t="s">
        <v>296</v>
      </c>
      <c r="D49" s="10"/>
      <c r="E49" s="4"/>
      <c r="F49" s="4"/>
    </row>
    <row r="50" spans="1:6">
      <c r="A50" s="4"/>
      <c r="B50" s="4"/>
      <c r="C50" s="20"/>
      <c r="D50" s="15" t="s">
        <v>39</v>
      </c>
      <c r="E50" s="4"/>
      <c r="F50" s="4"/>
    </row>
    <row r="51" spans="1:6">
      <c r="A51" s="4"/>
      <c r="B51" s="4"/>
      <c r="C51" s="20"/>
      <c r="D51" s="282" t="s">
        <v>251</v>
      </c>
      <c r="E51" s="4"/>
      <c r="F51" s="4"/>
    </row>
    <row r="52" spans="1:6">
      <c r="A52" s="4"/>
      <c r="B52" s="4"/>
      <c r="C52" s="20"/>
      <c r="D52" s="15" t="s">
        <v>250</v>
      </c>
      <c r="E52" s="4"/>
      <c r="F52" s="4"/>
    </row>
    <row r="53" spans="1:6">
      <c r="A53" s="4"/>
      <c r="B53" s="4"/>
      <c r="C53" s="20"/>
      <c r="D53" s="342" t="s">
        <v>339</v>
      </c>
      <c r="E53" s="4"/>
      <c r="F53" s="4"/>
    </row>
    <row r="54" spans="1:6">
      <c r="A54" s="4"/>
      <c r="B54" s="4"/>
      <c r="C54" s="20"/>
      <c r="D54" s="15" t="s">
        <v>340</v>
      </c>
      <c r="E54" s="4"/>
      <c r="F54" s="4"/>
    </row>
    <row r="55" spans="1:6">
      <c r="A55" s="4"/>
      <c r="B55" s="4"/>
      <c r="C55" s="14" t="s">
        <v>297</v>
      </c>
      <c r="D55" s="10"/>
      <c r="E55" s="4"/>
      <c r="F55" s="4"/>
    </row>
    <row r="56" spans="1:6">
      <c r="A56" s="4"/>
      <c r="B56" s="4"/>
      <c r="C56" s="20"/>
      <c r="D56" s="21" t="s">
        <v>40</v>
      </c>
      <c r="E56" s="4"/>
      <c r="F56" s="4"/>
    </row>
    <row r="57" spans="1:6">
      <c r="A57" s="4"/>
      <c r="B57" s="4"/>
      <c r="C57" s="20"/>
      <c r="D57" s="21" t="s">
        <v>41</v>
      </c>
      <c r="E57" s="4"/>
      <c r="F57" s="4"/>
    </row>
    <row r="58" spans="1:6">
      <c r="A58" s="4"/>
      <c r="B58" s="4"/>
      <c r="C58" s="20"/>
      <c r="D58" s="18"/>
      <c r="E58" s="4"/>
      <c r="F58" s="4"/>
    </row>
    <row r="59" spans="1:6">
      <c r="A59" s="4"/>
      <c r="B59" s="4"/>
      <c r="D59" s="10"/>
      <c r="E59" s="4"/>
      <c r="F59" s="4"/>
    </row>
    <row r="60" spans="1:6">
      <c r="A60" s="4"/>
      <c r="B60" s="4"/>
      <c r="C60" s="4"/>
      <c r="D60" s="4"/>
      <c r="E60" s="4"/>
      <c r="F60" s="4"/>
    </row>
    <row r="61" spans="1:6">
      <c r="A61" s="4"/>
      <c r="B61" s="4"/>
      <c r="C61" s="4"/>
      <c r="D61" s="4"/>
      <c r="E61" s="4"/>
      <c r="F61" s="4"/>
    </row>
    <row r="62" spans="1:6">
      <c r="A62" s="4"/>
      <c r="B62" s="4"/>
      <c r="C62" s="4"/>
      <c r="D62" s="4"/>
      <c r="E62" s="4"/>
      <c r="F62" s="4"/>
    </row>
    <row r="63" spans="1:6">
      <c r="A63" s="4"/>
      <c r="B63" s="4"/>
      <c r="C63" s="4"/>
      <c r="D63" s="4"/>
      <c r="E63" s="4"/>
      <c r="F63" s="4"/>
    </row>
    <row r="64" spans="1:6">
      <c r="A64" s="4"/>
      <c r="B64" s="4"/>
      <c r="C64" s="4"/>
      <c r="D64" s="4"/>
      <c r="E64" s="4"/>
      <c r="F64" s="4"/>
    </row>
    <row r="65" spans="1:6">
      <c r="A65" s="4"/>
      <c r="B65" s="4"/>
      <c r="C65" s="4"/>
      <c r="D65" s="4"/>
      <c r="E65" s="4"/>
      <c r="F65" s="4"/>
    </row>
  </sheetData>
  <phoneticPr fontId="0" type="noConversion"/>
  <hyperlinks>
    <hyperlink ref="D27" location="NUMERO_DE_EMPRESAS_AFILIADAS_A__C.C.A.F." display="NUMERO DE EMPRESAS AFILIADAS A  C.C.A.F."/>
    <hyperlink ref="D28" location="NUMERO_TOTAL_DE_AFILIADOS_A_C.C.A.F." display="NUMERO DE TRABAJADORES AFILIADOS  A  C.C.A.F."/>
    <hyperlink ref="D29" location="NUMERO_DE_PENSIONADOS_AFILIADOS_A_C.C.A.F." display="NUMERO DE PENSIONADOS AFILIADOS A C.C.A.F."/>
    <hyperlink ref="D30" location="NUMERO_TOTAL_DE_AFILIADOS_A_C.C.A.F." display="NUMERO TOTAL DE AFILIADOS A C.C.A.F."/>
    <hyperlink ref="D31" location="NUMERO_DE_CREDITOS_SOCIALES_OTORGADOS_POR_EL_SISTEMA_C.C.A.F." display="NUMERO DE CREDITOS SOCIALES OTORGADOS POR EL SISTEMA C.C.A.F."/>
    <hyperlink ref="D32" location="MONTO_DE_LOS_CREDITOS_SOCIALES_OTORGADOS_POR_EL_SISTEMA_C.C.A.F." display="MONTO DE LOS CREDITOS SOCIALES OTORGADOS POR EL SISTEMA C.C.A.F."/>
    <hyperlink ref="D38" location="NUMERO_DE_TRABAJADORES_COTIZANTES_AL_REGIMEN_SIL__POR_C.C.A.F." display="NUMERO DE TRABAJADORES COTIZANTES AL REGIMEN SIL, POR C.C.A.F."/>
    <hyperlink ref="D43" location="N__DE_SUBSIDIOS_INICIADOS_SISTEMA_DE_SUBSIDIOS_MATERNALES_AÑO_2005" display="N° DE SUBSIDIOS INICIADOS SISTEMA DE SUBSIDIOS MATERNALES AÑO 2005"/>
    <hyperlink ref="D44" location="NUMERO_DE_DIAS_PAGADOS_POR_EL_SISTEMA_MATERNAL_AÑO_2005" display="NUMERO DE DIAS PAGADOS POR EL SISTEMA MATERNAL AÑO 2005"/>
    <hyperlink ref="D45" location="GASTO_EN_SUBSIDIOS_MATERNALES_PAGADOS_POR_EL_F.U.P.F._AÑO_2005" display="GASTO EN SUBSIDIOS MATERNALES PAGADOS POR EL F.U.P.F. AÑO 2005"/>
    <hyperlink ref="D47" location="NUMERO__DE_ASIGNACIONES_FAMILIARES__PAGADAS_SEGÚN_INSTITUCIONES" display="NUMERO  DE ASIGNACIONES FAMILIARES  PAGADAS,SEGÚN INSTITUCIONES"/>
    <hyperlink ref="D48" location="GASTO_EN_ASIGNACIONES_FAMILIARES__PAGADAS__AÑO_2005" display="GASTO EN ASIGNACIONES FAMILIARES  PAGADAS  AÑO 2005"/>
    <hyperlink ref="D50" location="SUBSIDIOS_FAMILIARES_EMITIDOS___BENEFICIARIOS__MONTO_Y_CAUSANTES_POR_TIPO" display="SUBSIDIOS FAMILIARES EMITIDOS,  BENEFICIARIOS, MONTO Y CAUSANTES POR TIPO"/>
    <hyperlink ref="D56" location="NUMERO_DE_SUBSIDIOS_DE_CESANTIA_PAGADOS_POR_F.U.P.F." display="NUMERO DE SUBSIDIOS DE CESANTIA PAGADOS POR F.U.P.F."/>
    <hyperlink ref="D57" location="MONTO_PAGADO_EN_SUBSIDIOS_DE_CESANTIA_PAGADOS_POR_EL_F.U.P.F." display="MONTO PAGADO EN SUBSIDIOS DE CESANTIA PAGADOS POR EL F.U.P.F."/>
    <hyperlink ref="D6" location="NÚMERO_DE_ENTIDADES_EMPLEADORAS_COTIZANTES" display="NÚMERO DE ENTIDADES EMPLEADORAS COTIZANTES"/>
    <hyperlink ref="D7" location="NÚMERO_DE_TRABAJADORES_POR_LOS_QUE_SE_COTIZÓ" display="NÚMERO DE TRABAJADORES POR LOS QUE SE COTIZÓ "/>
    <hyperlink ref="D8" location="REMUNERACIÓN_IMPONIBLE_DE_LOS_TRABAJADORES_POR_LOS_QUE_SE_COTIZÓ_A" display="REMUNERACIÓN IMPONIBLE DE LOS TRABAJADORES POR LOS QUE SE COTIZÓ A "/>
    <hyperlink ref="D15" location="NÚMERO_DE_SUBSIDIOS_INICIADOS_POR_ACCIDENTES_DEL_TRABAJO" display="NÚMERO DE SUBSIDIOS INICIADOS POR ACCIDENTES DEL TRABAJO,"/>
    <hyperlink ref="D16" location="NÚMERO_DE_DÍAS_DE_SUBSIDIOS_PAGADOS_POR_ACCIDENTES_DEL_TRABAJO" display="NÚMERO DE DÍAS DE SUBSIDIOS PAGADOS POR ACCIDENTES DEL TRABAJO,"/>
    <hyperlink ref="D17" location="MONTO_TOTAL_DE_SUBSIDIOS_PAGADOS_POR_ACCIDENTES_DEL_TRABAJO" display="MONTO TOTAL DE SUBSIDIOS PAGADOS POR ACCIDENTES DEL TRABAJO,"/>
    <hyperlink ref="D21" location="MONTOS_TOTALES_DE_PENSIONES_DE_LA_LEY_N_16.744" display="MONTOS TOTALES DE PENSIONES DE LA LEY N°16.744 "/>
    <hyperlink ref="D24" location="NÚMERO_DE_INDEMNIZACIONES_POR_ACCIDENTES_DEL_TRABAJO" display="NÚMERO DE INDEMNIZACIONES POR ACCIDENTES DEL TRABAJO "/>
    <hyperlink ref="D25" location="MONTO_DE_INDEMNIZACIONES_POR_ACCIDENTES_DEL_TRABAJO" display="MONTO DE INDEMNIZACIONES POR ACCIDENTES DEL TRABAJO "/>
    <hyperlink ref="D35" location="TASAS_DE_INTERES_MENSUAL_PARA_OPERACIONES_NO_REAJUSTABLES_EN_MONEDA_NACIONAL" display="TASAS DE INTERES PARA OPERACIONES INFERIORES A 200 U.F, SEGÚN PLAZOS Y C.C.A.F.."/>
    <hyperlink ref="D51" location="NUMERO_DE_CAUSANTES_DE_SUBSIDIO_FAMILIAR__SEGÚN_REGIONES" display="NUMERO DE SUBSIDIOS FAMILIARES POR REGIONES"/>
    <hyperlink ref="D52" location="NUMERO_DE_SUBSIDIOS_FAMILIARES__SEGÚN_TIPO_DE_SUBSIDIO_Y_REGIONES" display="NUMERO DE SUF, SEGÚN TIPO DE SUBSIDIO Y REGIONES"/>
    <hyperlink ref="D12" location="NUMERO_DE_ACCIDENTES__SEGÚN_TIPO_DE_ACCIDENTE_Y_MUTUAL" display="NUMERO DE ACCIDENTES, SEGÚN TIPO DE ACCIDENTE Y MUTUAL"/>
    <hyperlink ref="D13" location="NUMERO_DE_DIAS_PERDIDOS__POR_ACCIDENTES_DEL_TRABAJO_Y_DE_TRAYECTO__SEGÚN_TIPO_DE_ACCIDENTE_Y_MUTUAL" display="NUMERO DE DIAS PERDIDOS, POR ACC. DEL TRAB. Y DE TRAYECTO, SEGÚN TIPO DE ACC. Y MUT."/>
    <hyperlink ref="D10" location="NUMERO__DE_TRABAJADORES_PROTEGIDOS" display="NUMERO DE TRABAJADORES PROTEGIDOS POR EL SEGURO DE LA LEY 16.744, EN LAS MUTUALES"/>
    <hyperlink ref="D9" location="NUMERO__DE_EMPRESAS_ADHERENTES" display="NUMERO DE EMPRESAS ADHERENTES A MUTUALIDADES DE LA LEY 16.744."/>
    <hyperlink ref="D39" location="NUMERO_DE_SUBSIDIOS_INICIADOS_DE_ORIGEN_COMUN_PAGADOS_POR_LAS_C.C.A.F." display="NUMERO DE SUBSIDIOS INICIADOS DE ORIGEN COMUN PAGADOS POR LAS C.C.A.F."/>
    <hyperlink ref="D40" location="NUMERO_DE_DIAS_PAGADOS_EN_SUBSIDIOS_DE_ORIGEN_COMUN__POR_LAS_C.C.A.F." display="NUMERO DE DIAS PAGADOS EN SUBSIDIOS DE ORIGEN COMUN, POR LAS C.C.A.F."/>
    <hyperlink ref="D41" location="MONTO_PAGADO_EN_SUBSIDIOS_DE_ORIGEN_COMUN__POR_LAS_C.C.A.F." display="MONTO PAGADO EN SUBSIDIOS DE ORIGEN COMUN, POR LAS C.C.A.F."/>
    <hyperlink ref="D22" location="MONTOS_TOTALES_DE__PENSIONES_VIGENTES_DE_LA_LEY_N_16.744_SEGÚN_TIPO_DE_PENSION" display="MONTOS TOTALES DE PENSIONES DE LA LEY N°16.745 SEGUN TIPO DE PENSION"/>
    <hyperlink ref="D20" location="AÑO_2008" display="NUMERO DE PENSIONES VIGENTES DE LA LEY N°16.744 SEGÚN TIPO DE PENSION"/>
    <hyperlink ref="D19" location="Enero" display="NUMERO DE PENSIONES VIGENTES DE LA LEY N°16.744 POR ACC. DEL TRAB. Y ENF. PROFES."/>
    <hyperlink ref="D53" location="NUMERO_DE_SUBSIDIOS_POR_DISCAPACIDAD_MENTAL__SEGÚN_REGIONES" display="NUMERO DE SUBSIDIOS POR DISCAPACIDAD MENTAL, SEGÚN REGIONES"/>
    <hyperlink ref="D54" location="MONTO_EMITIDO_EN_SUBSIDIOS_POR_DISCAPACIDAD_MENTAL__SEGÚN_REGIONES" display="MONTO EMITIDO EN SUBSIDIOS POR DISCAPACIDAD MENTAL, SEGÚN REGIONES"/>
    <hyperlink ref="D33" location="NUMERO_DE_CREDITOS_HIPOTECARIOS_OTORGADOS_POR_EL_SISTEMA_CCAF" display="NUMERO DE CREDITOS DE HIPOTECARIOS OTORGADOS POR EL SISTEMA C.C.A.F."/>
    <hyperlink ref="D34" location="MONTOS_EN_CREDITOS_HIPOTECARIOS_OTORGADOS_POR_EL_SISTEMA_C.C.A.F." display="MONTOS  EN CREDITOS HIPOTECARIOS OTORGADOS POR EL SISTEMA C.C.A.F."/>
  </hyperlinks>
  <printOptions horizontalCentered="1"/>
  <pageMargins left="0.19685039370078741" right="0.19685039370078741" top="0.19685039370078741" bottom="0.19685039370078741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pageSetUpPr fitToPage="1"/>
  </sheetPr>
  <dimension ref="A1:Y39"/>
  <sheetViews>
    <sheetView topLeftCell="B1" zoomScale="90" zoomScaleNormal="90" workbookViewId="0">
      <selection activeCell="B10" sqref="B10"/>
    </sheetView>
  </sheetViews>
  <sheetFormatPr baseColWidth="10" defaultRowHeight="12.75"/>
  <cols>
    <col min="1" max="1" width="4.7109375" customWidth="1"/>
    <col min="2" max="2" width="25.140625" customWidth="1"/>
    <col min="3" max="3" width="5.85546875" bestFit="1" customWidth="1"/>
    <col min="4" max="4" width="7.28515625" bestFit="1" customWidth="1"/>
    <col min="5" max="5" width="6.140625" bestFit="1" customWidth="1"/>
    <col min="6" max="6" width="5.28515625" bestFit="1" customWidth="1"/>
    <col min="7" max="7" width="5.5703125" bestFit="1" customWidth="1"/>
    <col min="8" max="9" width="5.28515625" bestFit="1" customWidth="1"/>
    <col min="10" max="10" width="9" bestFit="1" customWidth="1"/>
    <col min="11" max="11" width="10.42578125" bestFit="1" customWidth="1"/>
    <col min="12" max="12" width="9" bestFit="1" customWidth="1"/>
    <col min="13" max="13" width="10.42578125" bestFit="1" customWidth="1"/>
    <col min="14" max="14" width="9" bestFit="1" customWidth="1"/>
    <col min="15" max="15" width="10.42578125" bestFit="1" customWidth="1"/>
    <col min="16" max="16" width="9" bestFit="1" customWidth="1"/>
    <col min="17" max="17" width="10.42578125" bestFit="1" customWidth="1"/>
    <col min="18" max="18" width="9" bestFit="1" customWidth="1"/>
    <col min="19" max="19" width="13.42578125" bestFit="1" customWidth="1"/>
    <col min="20" max="20" width="7.5703125" bestFit="1" customWidth="1"/>
    <col min="21" max="21" width="9.5703125" bestFit="1" customWidth="1"/>
    <col min="22" max="22" width="9.28515625" bestFit="1" customWidth="1"/>
    <col min="23" max="23" width="9.28515625" customWidth="1"/>
    <col min="24" max="24" width="10.5703125" customWidth="1"/>
    <col min="25" max="25" width="13.7109375" customWidth="1"/>
  </cols>
  <sheetData>
    <row r="1" spans="1:25">
      <c r="A1" s="4"/>
      <c r="B1" s="2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5" ht="15.75">
      <c r="A2" s="4"/>
      <c r="B2" s="106" t="s">
        <v>76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108"/>
      <c r="V2" s="109"/>
      <c r="W2" s="4"/>
      <c r="X2" s="110"/>
      <c r="Y2" s="62"/>
    </row>
    <row r="3" spans="1:25" ht="15.75">
      <c r="A3" s="4"/>
      <c r="B3" s="111" t="s">
        <v>378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8"/>
      <c r="U3" s="108"/>
      <c r="V3" s="109"/>
      <c r="W3" s="4"/>
      <c r="X3" s="110"/>
      <c r="Y3" s="62"/>
    </row>
    <row r="4" spans="1:25" ht="15.75">
      <c r="A4" s="4"/>
      <c r="B4" s="112" t="s">
        <v>77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4"/>
      <c r="W4" s="110"/>
      <c r="X4" s="110"/>
      <c r="Y4" s="62"/>
    </row>
    <row r="5" spans="1:25" ht="15.75">
      <c r="A5" s="4"/>
      <c r="B5" s="112" t="s">
        <v>78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4"/>
      <c r="W5" s="110"/>
      <c r="X5" s="110"/>
      <c r="Y5" s="62"/>
    </row>
    <row r="6" spans="1:25" ht="16.5" thickBot="1">
      <c r="A6" s="4"/>
      <c r="B6" s="115" t="s">
        <v>79</v>
      </c>
      <c r="T6" s="11"/>
      <c r="U6" s="11"/>
      <c r="V6" s="538"/>
      <c r="W6" s="110"/>
      <c r="X6" s="110"/>
      <c r="Y6" s="62"/>
    </row>
    <row r="7" spans="1:25" ht="16.5" thickTop="1">
      <c r="A7" s="4"/>
      <c r="B7" s="508"/>
      <c r="C7" s="510" t="s">
        <v>0</v>
      </c>
      <c r="D7" s="510" t="s">
        <v>1</v>
      </c>
      <c r="E7" s="510" t="s">
        <v>2</v>
      </c>
      <c r="F7" s="510" t="s">
        <v>3</v>
      </c>
      <c r="G7" s="510" t="s">
        <v>4</v>
      </c>
      <c r="H7" s="510" t="s">
        <v>11</v>
      </c>
      <c r="I7" s="510" t="s">
        <v>80</v>
      </c>
      <c r="J7" s="515" t="s">
        <v>420</v>
      </c>
      <c r="K7" s="513"/>
      <c r="L7" s="512" t="s">
        <v>7</v>
      </c>
      <c r="M7" s="513"/>
      <c r="N7" s="512" t="s">
        <v>8</v>
      </c>
      <c r="O7" s="513"/>
      <c r="P7" s="512" t="s">
        <v>12</v>
      </c>
      <c r="Q7" s="513"/>
      <c r="R7" s="512" t="s">
        <v>13</v>
      </c>
      <c r="S7" s="513"/>
      <c r="T7" s="11"/>
      <c r="U7" s="11"/>
      <c r="V7" s="538"/>
      <c r="W7" s="110"/>
      <c r="X7" s="110"/>
      <c r="Y7" s="62"/>
    </row>
    <row r="8" spans="1:25">
      <c r="A8" s="4"/>
      <c r="B8" s="509" t="s">
        <v>68</v>
      </c>
      <c r="C8" s="507"/>
      <c r="D8" s="507"/>
      <c r="E8" s="507"/>
      <c r="F8" s="507"/>
      <c r="G8" s="507"/>
      <c r="H8" s="507"/>
      <c r="I8" s="507"/>
      <c r="J8" s="514" t="s">
        <v>418</v>
      </c>
      <c r="K8" s="511" t="s">
        <v>419</v>
      </c>
      <c r="L8" s="514" t="s">
        <v>418</v>
      </c>
      <c r="M8" s="511" t="s">
        <v>419</v>
      </c>
      <c r="N8" s="514" t="s">
        <v>418</v>
      </c>
      <c r="O8" s="511" t="s">
        <v>419</v>
      </c>
      <c r="P8" s="514" t="s">
        <v>418</v>
      </c>
      <c r="Q8" s="511" t="s">
        <v>419</v>
      </c>
      <c r="R8" s="514" t="s">
        <v>418</v>
      </c>
      <c r="S8" s="533" t="s">
        <v>419</v>
      </c>
      <c r="T8" s="539"/>
      <c r="U8" s="539"/>
      <c r="V8" s="539"/>
      <c r="W8" s="4"/>
      <c r="X8" s="4"/>
    </row>
    <row r="9" spans="1:25" ht="15.95" customHeight="1">
      <c r="A9" s="4"/>
      <c r="B9" s="116" t="s">
        <v>69</v>
      </c>
      <c r="C9" s="117">
        <v>1.85</v>
      </c>
      <c r="D9" s="117">
        <v>1.85</v>
      </c>
      <c r="E9" s="117">
        <v>1.85</v>
      </c>
      <c r="F9" s="117">
        <v>1.85</v>
      </c>
      <c r="G9" s="117">
        <v>1.85</v>
      </c>
      <c r="H9" s="117">
        <v>1.85</v>
      </c>
      <c r="I9" s="117">
        <v>1.85</v>
      </c>
      <c r="J9" s="117">
        <v>1.9</v>
      </c>
      <c r="K9" s="117">
        <v>1.8</v>
      </c>
      <c r="L9" s="521">
        <v>1.7</v>
      </c>
      <c r="M9" s="521">
        <v>1.5</v>
      </c>
      <c r="N9" s="521">
        <v>1.7</v>
      </c>
      <c r="O9" s="521">
        <v>1.5</v>
      </c>
      <c r="P9" s="521">
        <v>1.7</v>
      </c>
      <c r="Q9" s="521">
        <v>1.5</v>
      </c>
      <c r="R9" s="117">
        <v>1.7</v>
      </c>
      <c r="S9" s="534">
        <v>1.5</v>
      </c>
      <c r="T9" s="540"/>
      <c r="U9" s="540"/>
      <c r="V9" s="539"/>
      <c r="W9" s="4"/>
      <c r="X9" s="4"/>
    </row>
    <row r="10" spans="1:25" ht="15.95" customHeight="1">
      <c r="A10" s="4"/>
      <c r="B10" s="116" t="s">
        <v>70</v>
      </c>
      <c r="C10" s="117">
        <v>1.85</v>
      </c>
      <c r="D10" s="117">
        <v>1.85</v>
      </c>
      <c r="E10" s="117">
        <v>1.98</v>
      </c>
      <c r="F10" s="117">
        <v>1.98</v>
      </c>
      <c r="G10" s="117">
        <v>1.98</v>
      </c>
      <c r="H10" s="117">
        <v>1.98</v>
      </c>
      <c r="I10" s="117">
        <v>1.98</v>
      </c>
      <c r="J10" s="117">
        <v>1.98</v>
      </c>
      <c r="K10" s="117">
        <v>1.98</v>
      </c>
      <c r="L10" s="522">
        <v>1.98</v>
      </c>
      <c r="M10" s="522">
        <v>1.98</v>
      </c>
      <c r="N10" s="522">
        <v>1.98</v>
      </c>
      <c r="O10" s="522">
        <v>1.98</v>
      </c>
      <c r="P10" s="522">
        <v>1.98</v>
      </c>
      <c r="Q10" s="522">
        <v>1.98</v>
      </c>
      <c r="R10" s="117">
        <v>1.98</v>
      </c>
      <c r="S10" s="534">
        <v>1.98</v>
      </c>
      <c r="T10" s="540"/>
      <c r="U10" s="540"/>
      <c r="V10" s="539"/>
      <c r="W10" s="4"/>
      <c r="X10" s="4"/>
    </row>
    <row r="11" spans="1:25" ht="15.95" customHeight="1">
      <c r="A11" s="4"/>
      <c r="B11" s="118" t="s">
        <v>71</v>
      </c>
      <c r="C11" s="119">
        <v>1.99</v>
      </c>
      <c r="D11" s="119">
        <v>1.99</v>
      </c>
      <c r="E11" s="119">
        <v>1.99</v>
      </c>
      <c r="F11" s="117">
        <v>1.99</v>
      </c>
      <c r="G11" s="117">
        <v>1.99</v>
      </c>
      <c r="H11" s="117">
        <v>1.99</v>
      </c>
      <c r="I11" s="117">
        <v>1.99</v>
      </c>
      <c r="J11" s="117">
        <v>1.99</v>
      </c>
      <c r="K11" s="117">
        <v>1.99</v>
      </c>
      <c r="L11" s="117">
        <v>1.99</v>
      </c>
      <c r="M11" s="117">
        <v>1.69</v>
      </c>
      <c r="N11" s="117">
        <v>1.99</v>
      </c>
      <c r="O11" s="117">
        <v>1.69</v>
      </c>
      <c r="P11" s="117">
        <v>1.99</v>
      </c>
      <c r="Q11" s="117">
        <v>1.69</v>
      </c>
      <c r="R11" s="119">
        <v>1.99</v>
      </c>
      <c r="S11" s="535">
        <v>1.69</v>
      </c>
      <c r="T11" s="541"/>
      <c r="U11" s="541"/>
      <c r="V11" s="539"/>
      <c r="W11" s="4"/>
      <c r="X11" s="4"/>
    </row>
    <row r="12" spans="1:25" ht="15.95" customHeight="1">
      <c r="A12" s="4"/>
      <c r="B12" s="120" t="s">
        <v>81</v>
      </c>
      <c r="C12" s="119">
        <v>1.9</v>
      </c>
      <c r="D12" s="119">
        <v>1.9</v>
      </c>
      <c r="E12" s="119">
        <v>1.9</v>
      </c>
      <c r="F12" s="119">
        <v>1.9</v>
      </c>
      <c r="G12" s="119">
        <v>1.71</v>
      </c>
      <c r="H12" s="119">
        <v>1.71</v>
      </c>
      <c r="I12" s="119">
        <v>1.71</v>
      </c>
      <c r="J12" s="119">
        <v>1.71</v>
      </c>
      <c r="K12" s="119">
        <v>1.71</v>
      </c>
      <c r="L12" s="523">
        <v>1.71</v>
      </c>
      <c r="M12" s="523">
        <v>1.55</v>
      </c>
      <c r="N12" s="523">
        <v>1.79</v>
      </c>
      <c r="O12" s="523">
        <v>1.55</v>
      </c>
      <c r="P12" s="523">
        <v>1.97</v>
      </c>
      <c r="Q12" s="523">
        <v>1.55</v>
      </c>
      <c r="R12" s="119">
        <v>1.95</v>
      </c>
      <c r="S12" s="535">
        <v>1.65</v>
      </c>
      <c r="T12" s="541"/>
      <c r="U12" s="541"/>
      <c r="V12" s="539"/>
      <c r="W12" s="4"/>
      <c r="X12" s="4"/>
    </row>
    <row r="13" spans="1:25" ht="15.95" customHeight="1" thickBot="1">
      <c r="A13" s="4"/>
      <c r="B13" s="121" t="s">
        <v>82</v>
      </c>
      <c r="C13" s="122">
        <v>2.2000000000000002</v>
      </c>
      <c r="D13" s="122">
        <v>2.2999999999999998</v>
      </c>
      <c r="E13" s="122">
        <v>2.2999999999999998</v>
      </c>
      <c r="F13" s="122">
        <v>2.2999999999999998</v>
      </c>
      <c r="G13" s="122">
        <v>2.2999999999999998</v>
      </c>
      <c r="H13" s="122">
        <v>2.2999999999999998</v>
      </c>
      <c r="I13" s="122">
        <v>1.7</v>
      </c>
      <c r="J13" s="122">
        <v>1.7</v>
      </c>
      <c r="K13" s="122">
        <v>1.7</v>
      </c>
      <c r="L13" s="524">
        <v>1.7</v>
      </c>
      <c r="M13" s="524">
        <v>1.7</v>
      </c>
      <c r="N13" s="524">
        <v>1.7</v>
      </c>
      <c r="O13" s="524">
        <v>1.7</v>
      </c>
      <c r="P13" s="524">
        <v>1.7</v>
      </c>
      <c r="Q13" s="524">
        <v>1.7</v>
      </c>
      <c r="R13" s="122">
        <v>1.97</v>
      </c>
      <c r="S13" s="536">
        <v>1.97</v>
      </c>
      <c r="T13" s="540"/>
      <c r="U13" s="540"/>
      <c r="V13" s="539"/>
      <c r="W13" s="4"/>
      <c r="X13" s="4"/>
    </row>
    <row r="14" spans="1:25" ht="13.5" thickTop="1">
      <c r="A14" s="4"/>
      <c r="B14" s="451" t="s">
        <v>423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542"/>
      <c r="U14" s="542"/>
      <c r="V14" s="11"/>
      <c r="W14" s="4"/>
      <c r="X14" s="4"/>
    </row>
    <row r="15" spans="1:25">
      <c r="A15" s="4"/>
      <c r="B15" s="2" t="s">
        <v>9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542"/>
      <c r="U15" s="542"/>
      <c r="V15" s="11"/>
      <c r="W15" s="4"/>
      <c r="X15" s="4"/>
    </row>
    <row r="16" spans="1:25">
      <c r="A16" s="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542"/>
      <c r="U16" s="542"/>
      <c r="V16" s="11"/>
      <c r="W16" s="4"/>
      <c r="X16" s="4"/>
    </row>
    <row r="17" spans="1:25" ht="16.5" thickBot="1">
      <c r="A17" s="4"/>
      <c r="B17" s="115" t="s">
        <v>83</v>
      </c>
      <c r="T17" s="11"/>
      <c r="U17" s="11"/>
      <c r="V17" s="538"/>
      <c r="W17" s="4"/>
      <c r="X17" s="4"/>
    </row>
    <row r="18" spans="1:25" ht="16.5" thickTop="1">
      <c r="A18" s="4"/>
      <c r="B18" s="508"/>
      <c r="C18" s="510" t="s">
        <v>0</v>
      </c>
      <c r="D18" s="510" t="s">
        <v>1</v>
      </c>
      <c r="E18" s="510" t="s">
        <v>2</v>
      </c>
      <c r="F18" s="510" t="s">
        <v>3</v>
      </c>
      <c r="G18" s="510" t="s">
        <v>4</v>
      </c>
      <c r="H18" s="510" t="s">
        <v>11</v>
      </c>
      <c r="I18" s="510" t="s">
        <v>80</v>
      </c>
      <c r="J18" s="515" t="s">
        <v>420</v>
      </c>
      <c r="K18" s="513"/>
      <c r="L18" s="512" t="s">
        <v>7</v>
      </c>
      <c r="M18" s="513"/>
      <c r="N18" s="512" t="s">
        <v>8</v>
      </c>
      <c r="O18" s="513"/>
      <c r="P18" s="512" t="s">
        <v>12</v>
      </c>
      <c r="Q18" s="513"/>
      <c r="R18" s="512" t="s">
        <v>13</v>
      </c>
      <c r="S18" s="513"/>
      <c r="T18" s="11"/>
      <c r="U18" s="11"/>
      <c r="V18" s="538"/>
      <c r="W18" s="4"/>
      <c r="X18" s="4"/>
    </row>
    <row r="19" spans="1:25">
      <c r="A19" s="4"/>
      <c r="B19" s="509" t="s">
        <v>68</v>
      </c>
      <c r="C19" s="507"/>
      <c r="D19" s="507"/>
      <c r="E19" s="507"/>
      <c r="F19" s="507"/>
      <c r="G19" s="507"/>
      <c r="H19" s="507"/>
      <c r="I19" s="507"/>
      <c r="J19" s="514" t="s">
        <v>418</v>
      </c>
      <c r="K19" s="511" t="s">
        <v>419</v>
      </c>
      <c r="L19" s="514" t="s">
        <v>418</v>
      </c>
      <c r="M19" s="511" t="s">
        <v>419</v>
      </c>
      <c r="N19" s="514" t="s">
        <v>418</v>
      </c>
      <c r="O19" s="511" t="s">
        <v>419</v>
      </c>
      <c r="P19" s="514" t="s">
        <v>418</v>
      </c>
      <c r="Q19" s="511" t="s">
        <v>419</v>
      </c>
      <c r="R19" s="514" t="s">
        <v>418</v>
      </c>
      <c r="S19" s="533" t="s">
        <v>419</v>
      </c>
      <c r="T19" s="539"/>
      <c r="U19" s="539"/>
      <c r="V19" s="539"/>
      <c r="W19" s="4"/>
      <c r="X19" s="4"/>
    </row>
    <row r="20" spans="1:25" ht="15.95" customHeight="1">
      <c r="A20" s="4"/>
      <c r="B20" s="116" t="s">
        <v>69</v>
      </c>
      <c r="C20" s="117">
        <v>2.1</v>
      </c>
      <c r="D20" s="117">
        <v>2.1</v>
      </c>
      <c r="E20" s="117">
        <v>2.0499999999999998</v>
      </c>
      <c r="F20" s="117">
        <v>2.0499999999999998</v>
      </c>
      <c r="G20" s="117">
        <v>2.0499999999999998</v>
      </c>
      <c r="H20" s="117">
        <v>2.0499999999999998</v>
      </c>
      <c r="I20" s="117">
        <v>2.0499999999999998</v>
      </c>
      <c r="J20" s="117">
        <v>2.1</v>
      </c>
      <c r="K20" s="117">
        <v>1.85</v>
      </c>
      <c r="L20" s="521">
        <v>2</v>
      </c>
      <c r="M20" s="521">
        <v>1.85</v>
      </c>
      <c r="N20" s="521">
        <v>2.1</v>
      </c>
      <c r="O20" s="521">
        <v>1.85</v>
      </c>
      <c r="P20" s="521">
        <v>2.1</v>
      </c>
      <c r="Q20" s="521">
        <v>1.85</v>
      </c>
      <c r="R20" s="521">
        <v>2.1</v>
      </c>
      <c r="S20" s="537">
        <v>1.85</v>
      </c>
      <c r="T20" s="540"/>
      <c r="U20" s="540"/>
      <c r="V20" s="539"/>
      <c r="W20" s="4"/>
      <c r="X20" s="4"/>
    </row>
    <row r="21" spans="1:25" ht="15.95" customHeight="1">
      <c r="A21" s="4"/>
      <c r="B21" s="116" t="s">
        <v>70</v>
      </c>
      <c r="C21" s="117">
        <v>2.09</v>
      </c>
      <c r="D21" s="117">
        <v>2.09</v>
      </c>
      <c r="E21" s="117">
        <v>2.35</v>
      </c>
      <c r="F21" s="117">
        <v>2.09</v>
      </c>
      <c r="G21" s="117">
        <v>2.09</v>
      </c>
      <c r="H21" s="117">
        <v>2.09</v>
      </c>
      <c r="I21" s="117">
        <v>2.38</v>
      </c>
      <c r="J21" s="117">
        <v>2.38</v>
      </c>
      <c r="K21" s="117">
        <v>2.09</v>
      </c>
      <c r="L21" s="117">
        <v>2.38</v>
      </c>
      <c r="M21" s="117">
        <v>2.09</v>
      </c>
      <c r="N21" s="117">
        <v>2.38</v>
      </c>
      <c r="O21" s="117">
        <v>2.09</v>
      </c>
      <c r="P21" s="117">
        <v>2.38</v>
      </c>
      <c r="Q21" s="117">
        <v>2.09</v>
      </c>
      <c r="R21" s="117">
        <v>2.38</v>
      </c>
      <c r="S21" s="534">
        <v>2.09</v>
      </c>
      <c r="T21" s="540"/>
      <c r="U21" s="540"/>
      <c r="V21" s="539"/>
      <c r="W21" s="4"/>
      <c r="X21" s="4"/>
    </row>
    <row r="22" spans="1:25" ht="15.95" customHeight="1">
      <c r="A22" s="4"/>
      <c r="B22" s="118" t="s">
        <v>71</v>
      </c>
      <c r="C22" s="119">
        <v>2.08</v>
      </c>
      <c r="D22" s="119">
        <v>2.39</v>
      </c>
      <c r="E22" s="119">
        <v>2.39</v>
      </c>
      <c r="F22" s="119">
        <v>2.29</v>
      </c>
      <c r="G22" s="119">
        <v>2.29</v>
      </c>
      <c r="H22" s="119">
        <v>2.39</v>
      </c>
      <c r="I22" s="119">
        <v>2.39</v>
      </c>
      <c r="J22" s="119">
        <v>2.39</v>
      </c>
      <c r="K22" s="119">
        <v>2.39</v>
      </c>
      <c r="L22" s="117">
        <v>2.39</v>
      </c>
      <c r="M22" s="117">
        <v>1.99</v>
      </c>
      <c r="N22" s="117">
        <v>2.39</v>
      </c>
      <c r="O22" s="117">
        <v>1.99</v>
      </c>
      <c r="P22" s="117">
        <v>2.39</v>
      </c>
      <c r="Q22" s="117">
        <v>1.99</v>
      </c>
      <c r="R22" s="117">
        <v>2.39</v>
      </c>
      <c r="S22" s="534">
        <v>1.99</v>
      </c>
      <c r="T22" s="541"/>
      <c r="U22" s="541"/>
      <c r="V22" s="539"/>
      <c r="W22" s="4"/>
      <c r="X22" s="4"/>
    </row>
    <row r="23" spans="1:25" ht="15.95" customHeight="1">
      <c r="A23" s="4"/>
      <c r="B23" s="120" t="s">
        <v>81</v>
      </c>
      <c r="C23" s="119">
        <v>2.1</v>
      </c>
      <c r="D23" s="119">
        <v>2.1</v>
      </c>
      <c r="E23" s="119">
        <v>2.1</v>
      </c>
      <c r="F23" s="119">
        <v>2.1</v>
      </c>
      <c r="G23" s="119">
        <v>2.1</v>
      </c>
      <c r="H23" s="119">
        <v>2.1</v>
      </c>
      <c r="I23" s="119">
        <v>2.1</v>
      </c>
      <c r="J23" s="119">
        <v>2.1</v>
      </c>
      <c r="K23" s="119">
        <v>2.1</v>
      </c>
      <c r="L23" s="117">
        <v>2.1</v>
      </c>
      <c r="M23" s="117">
        <v>2.08</v>
      </c>
      <c r="N23" s="117">
        <v>2.19</v>
      </c>
      <c r="O23" s="117">
        <v>2.08</v>
      </c>
      <c r="P23" s="117">
        <v>2.35</v>
      </c>
      <c r="Q23" s="117">
        <v>2.08</v>
      </c>
      <c r="R23" s="117">
        <v>2.39</v>
      </c>
      <c r="S23" s="534">
        <v>2.08</v>
      </c>
      <c r="T23" s="541"/>
      <c r="U23" s="541"/>
      <c r="V23" s="541"/>
      <c r="W23" s="4"/>
      <c r="X23" s="4"/>
    </row>
    <row r="24" spans="1:25" ht="15.95" customHeight="1" thickBot="1">
      <c r="A24" s="4"/>
      <c r="B24" s="121" t="s">
        <v>82</v>
      </c>
      <c r="C24" s="122">
        <v>2.5</v>
      </c>
      <c r="D24" s="122">
        <v>2.5499999999999998</v>
      </c>
      <c r="E24" s="122">
        <v>2.5499999999999998</v>
      </c>
      <c r="F24" s="122">
        <v>2.5499999999999998</v>
      </c>
      <c r="G24" s="122">
        <v>2.5499999999999998</v>
      </c>
      <c r="H24" s="122">
        <v>2.5499999999999998</v>
      </c>
      <c r="I24" s="122">
        <v>2.6</v>
      </c>
      <c r="J24" s="122">
        <v>2.6</v>
      </c>
      <c r="K24" s="122">
        <v>2.6</v>
      </c>
      <c r="L24" s="122">
        <v>2.6</v>
      </c>
      <c r="M24" s="122">
        <v>2.6</v>
      </c>
      <c r="N24" s="122">
        <v>2.6</v>
      </c>
      <c r="O24" s="122">
        <v>2.6</v>
      </c>
      <c r="P24" s="122">
        <v>2.6</v>
      </c>
      <c r="Q24" s="122">
        <v>2.6</v>
      </c>
      <c r="R24" s="122">
        <v>2.6</v>
      </c>
      <c r="S24" s="536">
        <v>2.6</v>
      </c>
      <c r="T24" s="540"/>
      <c r="U24" s="540"/>
      <c r="V24" s="539"/>
      <c r="W24" s="125"/>
      <c r="X24" s="125"/>
      <c r="Y24" s="126"/>
    </row>
    <row r="25" spans="1:25" ht="18.75" thickTop="1">
      <c r="A25" s="4"/>
      <c r="B25" s="451" t="s">
        <v>423</v>
      </c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542"/>
      <c r="U25" s="542"/>
      <c r="V25" s="11"/>
      <c r="W25" s="125"/>
      <c r="X25" s="125"/>
      <c r="Y25" s="126"/>
    </row>
    <row r="26" spans="1:25" ht="18">
      <c r="A26" s="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542"/>
      <c r="U26" s="542"/>
      <c r="V26" s="11"/>
      <c r="W26" s="125"/>
      <c r="X26" s="125"/>
      <c r="Y26" s="126"/>
    </row>
    <row r="27" spans="1:25" ht="18.75" thickBot="1">
      <c r="A27" s="4"/>
      <c r="B27" s="115" t="s">
        <v>84</v>
      </c>
      <c r="T27" s="11"/>
      <c r="U27" s="11"/>
      <c r="V27" s="538"/>
      <c r="W27" s="125"/>
      <c r="X27" s="125"/>
      <c r="Y27" s="126"/>
    </row>
    <row r="28" spans="1:25" ht="18.75" thickTop="1">
      <c r="A28" s="4"/>
      <c r="B28" s="508"/>
      <c r="C28" s="510" t="s">
        <v>0</v>
      </c>
      <c r="D28" s="510" t="s">
        <v>1</v>
      </c>
      <c r="E28" s="510" t="s">
        <v>2</v>
      </c>
      <c r="F28" s="510" t="s">
        <v>3</v>
      </c>
      <c r="G28" s="510" t="s">
        <v>4</v>
      </c>
      <c r="H28" s="510" t="s">
        <v>11</v>
      </c>
      <c r="I28" s="510" t="s">
        <v>80</v>
      </c>
      <c r="J28" s="515" t="s">
        <v>420</v>
      </c>
      <c r="K28" s="513"/>
      <c r="L28" s="512" t="s">
        <v>7</v>
      </c>
      <c r="M28" s="513"/>
      <c r="N28" s="512" t="s">
        <v>8</v>
      </c>
      <c r="O28" s="513"/>
      <c r="P28" s="512" t="s">
        <v>12</v>
      </c>
      <c r="Q28" s="513"/>
      <c r="R28" s="512" t="s">
        <v>13</v>
      </c>
      <c r="S28" s="513"/>
      <c r="T28" s="11"/>
      <c r="U28" s="11"/>
      <c r="V28" s="538"/>
      <c r="W28" s="125"/>
      <c r="X28" s="125"/>
      <c r="Y28" s="126"/>
    </row>
    <row r="29" spans="1:25" ht="18">
      <c r="A29" s="4"/>
      <c r="B29" s="509" t="s">
        <v>68</v>
      </c>
      <c r="C29" s="507"/>
      <c r="D29" s="507"/>
      <c r="E29" s="507"/>
      <c r="F29" s="507"/>
      <c r="G29" s="507"/>
      <c r="H29" s="507"/>
      <c r="I29" s="507"/>
      <c r="J29" s="514" t="s">
        <v>418</v>
      </c>
      <c r="K29" s="511" t="s">
        <v>419</v>
      </c>
      <c r="L29" s="514" t="s">
        <v>418</v>
      </c>
      <c r="M29" s="511" t="s">
        <v>419</v>
      </c>
      <c r="N29" s="514" t="s">
        <v>418</v>
      </c>
      <c r="O29" s="511" t="s">
        <v>419</v>
      </c>
      <c r="P29" s="514" t="s">
        <v>418</v>
      </c>
      <c r="Q29" s="511" t="s">
        <v>419</v>
      </c>
      <c r="R29" s="514" t="s">
        <v>418</v>
      </c>
      <c r="S29" s="533" t="s">
        <v>419</v>
      </c>
      <c r="T29" s="539"/>
      <c r="U29" s="539"/>
      <c r="V29" s="539"/>
      <c r="W29" s="125"/>
      <c r="X29" s="125"/>
      <c r="Y29" s="126"/>
    </row>
    <row r="30" spans="1:25" ht="18">
      <c r="A30" s="4"/>
      <c r="B30" s="116" t="s">
        <v>69</v>
      </c>
      <c r="C30" s="117">
        <v>2.25</v>
      </c>
      <c r="D30" s="117">
        <v>2.25</v>
      </c>
      <c r="E30" s="117">
        <v>1.75</v>
      </c>
      <c r="F30" s="117">
        <v>1.75</v>
      </c>
      <c r="G30" s="117">
        <v>2.2000000000000002</v>
      </c>
      <c r="H30" s="117">
        <v>2.2000000000000002</v>
      </c>
      <c r="I30" s="117">
        <v>2.2000000000000002</v>
      </c>
      <c r="J30" s="117">
        <v>2.2000000000000002</v>
      </c>
      <c r="K30" s="117">
        <v>1.95</v>
      </c>
      <c r="L30" s="117">
        <v>1.9</v>
      </c>
      <c r="M30" s="117">
        <v>1.85</v>
      </c>
      <c r="N30" s="117">
        <v>2.2000000000000002</v>
      </c>
      <c r="O30" s="117">
        <v>1.9</v>
      </c>
      <c r="P30" s="117">
        <v>2.2000000000000002</v>
      </c>
      <c r="Q30" s="117">
        <v>1.9</v>
      </c>
      <c r="R30" s="117">
        <v>2.2000000000000002</v>
      </c>
      <c r="S30" s="117">
        <v>1.9</v>
      </c>
      <c r="T30" s="540"/>
      <c r="U30" s="540"/>
      <c r="V30" s="539"/>
      <c r="W30" s="125"/>
      <c r="X30" s="125"/>
      <c r="Y30" s="126"/>
    </row>
    <row r="31" spans="1:25" ht="18">
      <c r="A31" s="4"/>
      <c r="B31" s="116" t="s">
        <v>70</v>
      </c>
      <c r="C31" s="117">
        <v>1.79</v>
      </c>
      <c r="D31" s="117">
        <v>1.79</v>
      </c>
      <c r="E31" s="117">
        <v>1.79</v>
      </c>
      <c r="F31" s="117">
        <v>1.79</v>
      </c>
      <c r="G31" s="117">
        <v>2.48</v>
      </c>
      <c r="H31" s="117">
        <v>2.48</v>
      </c>
      <c r="I31" s="117">
        <v>2.58</v>
      </c>
      <c r="J31" s="117">
        <v>2.58</v>
      </c>
      <c r="K31" s="117">
        <v>2.48</v>
      </c>
      <c r="L31" s="117">
        <v>2.09</v>
      </c>
      <c r="M31" s="117">
        <v>1.95</v>
      </c>
      <c r="N31" s="117">
        <v>2.09</v>
      </c>
      <c r="O31" s="117">
        <v>1.95</v>
      </c>
      <c r="P31" s="117">
        <v>2.09</v>
      </c>
      <c r="Q31" s="117">
        <v>1.95</v>
      </c>
      <c r="R31" s="117">
        <v>2.58</v>
      </c>
      <c r="S31" s="117">
        <v>2.48</v>
      </c>
      <c r="T31" s="540"/>
      <c r="U31" s="540"/>
      <c r="V31" s="539"/>
      <c r="W31" s="125"/>
      <c r="X31" s="125"/>
      <c r="Y31" s="126"/>
    </row>
    <row r="32" spans="1:25" ht="18">
      <c r="A32" s="4"/>
      <c r="B32" s="118" t="s">
        <v>71</v>
      </c>
      <c r="C32" s="119">
        <v>2.5099999999999998</v>
      </c>
      <c r="D32" s="119">
        <v>2.59</v>
      </c>
      <c r="E32" s="119">
        <v>2.59</v>
      </c>
      <c r="F32" s="119">
        <v>1.59</v>
      </c>
      <c r="G32" s="119">
        <v>2.4900000000000002</v>
      </c>
      <c r="H32" s="119">
        <v>2.59</v>
      </c>
      <c r="I32" s="119">
        <v>2.59</v>
      </c>
      <c r="J32" s="119">
        <v>2.59</v>
      </c>
      <c r="K32" s="119">
        <v>2.59</v>
      </c>
      <c r="L32" s="117">
        <v>2.59</v>
      </c>
      <c r="M32" s="117">
        <v>2.59</v>
      </c>
      <c r="N32" s="117">
        <v>2.59</v>
      </c>
      <c r="O32" s="117">
        <v>2.59</v>
      </c>
      <c r="P32" s="117">
        <v>2.59</v>
      </c>
      <c r="Q32" s="117">
        <v>2.59</v>
      </c>
      <c r="R32" s="117">
        <v>2.59</v>
      </c>
      <c r="S32" s="117">
        <v>2.59</v>
      </c>
      <c r="T32" s="541"/>
      <c r="U32" s="541"/>
      <c r="V32" s="539"/>
      <c r="W32" s="125"/>
      <c r="X32" s="125"/>
      <c r="Y32" s="126"/>
    </row>
    <row r="33" spans="1:25" ht="18">
      <c r="A33" s="4"/>
      <c r="B33" s="120" t="s">
        <v>81</v>
      </c>
      <c r="C33" s="119">
        <v>2.39</v>
      </c>
      <c r="D33" s="119">
        <v>2.39</v>
      </c>
      <c r="E33" s="119">
        <v>2.39</v>
      </c>
      <c r="F33" s="119">
        <v>2.39</v>
      </c>
      <c r="G33" s="119">
        <v>2.39</v>
      </c>
      <c r="H33" s="119">
        <v>2.39</v>
      </c>
      <c r="I33" s="119">
        <v>2.39</v>
      </c>
      <c r="J33" s="119">
        <v>1.91</v>
      </c>
      <c r="K33" s="119">
        <v>1.91</v>
      </c>
      <c r="L33" s="117">
        <v>1.91</v>
      </c>
      <c r="M33" s="117">
        <v>1.91</v>
      </c>
      <c r="N33" s="117">
        <v>1.91</v>
      </c>
      <c r="O33" s="117">
        <v>1.91</v>
      </c>
      <c r="P33" s="117">
        <v>2.11</v>
      </c>
      <c r="Q33" s="117">
        <v>2.11</v>
      </c>
      <c r="R33" s="117">
        <v>2.58</v>
      </c>
      <c r="S33" s="117">
        <v>2.48</v>
      </c>
      <c r="T33" s="541"/>
      <c r="U33" s="541"/>
      <c r="V33" s="539"/>
      <c r="W33" s="125"/>
      <c r="X33" s="125"/>
      <c r="Y33" s="126"/>
    </row>
    <row r="34" spans="1:25" ht="18.75" thickBot="1">
      <c r="A34" s="4"/>
      <c r="B34" s="121" t="s">
        <v>82</v>
      </c>
      <c r="C34" s="122">
        <v>2.65</v>
      </c>
      <c r="D34" s="122">
        <v>2.65</v>
      </c>
      <c r="E34" s="122">
        <v>2.65</v>
      </c>
      <c r="F34" s="122">
        <v>2.65</v>
      </c>
      <c r="G34" s="122">
        <v>2.65</v>
      </c>
      <c r="H34" s="122">
        <v>2.65</v>
      </c>
      <c r="I34" s="122">
        <v>2.75</v>
      </c>
      <c r="J34" s="122">
        <v>2.75</v>
      </c>
      <c r="K34" s="122">
        <v>2.75</v>
      </c>
      <c r="L34" s="122">
        <v>2.75</v>
      </c>
      <c r="M34" s="122">
        <v>2.75</v>
      </c>
      <c r="N34" s="122">
        <v>2.75</v>
      </c>
      <c r="O34" s="122">
        <v>2.75</v>
      </c>
      <c r="P34" s="122">
        <v>2.75</v>
      </c>
      <c r="Q34" s="122">
        <v>2.75</v>
      </c>
      <c r="R34" s="122">
        <v>2.75</v>
      </c>
      <c r="S34" s="122">
        <v>2.75</v>
      </c>
      <c r="T34" s="540"/>
      <c r="U34" s="540"/>
      <c r="V34" s="539"/>
      <c r="W34" s="125"/>
      <c r="X34" s="125"/>
      <c r="Y34" s="126"/>
    </row>
    <row r="35" spans="1:25" ht="13.5" thickTop="1">
      <c r="A35" s="4"/>
      <c r="B35" s="451" t="s">
        <v>423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2"/>
      <c r="T35" s="542"/>
      <c r="U35" s="542"/>
      <c r="V35" s="11"/>
      <c r="W35" s="4"/>
      <c r="X35" s="4"/>
    </row>
    <row r="36" spans="1:25">
      <c r="A36" s="4"/>
      <c r="B36" s="516" t="s">
        <v>421</v>
      </c>
      <c r="C36" s="517"/>
      <c r="D36" s="517"/>
      <c r="E36" s="517"/>
      <c r="F36" s="517"/>
      <c r="G36" s="517"/>
      <c r="H36" s="517"/>
      <c r="I36" s="517"/>
      <c r="J36" s="517"/>
      <c r="K36" s="517"/>
      <c r="L36" s="4"/>
      <c r="M36" s="4"/>
      <c r="N36" s="4"/>
      <c r="O36" s="4"/>
      <c r="P36" s="4"/>
      <c r="Q36" s="4"/>
      <c r="R36" s="4"/>
      <c r="S36" s="2" t="s">
        <v>9</v>
      </c>
      <c r="T36" s="4"/>
      <c r="U36" s="4"/>
      <c r="V36" s="4"/>
      <c r="W36" s="4"/>
      <c r="X36" s="4"/>
    </row>
    <row r="37" spans="1: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9" spans="1:25">
      <c r="E39" s="486"/>
    </row>
  </sheetData>
  <phoneticPr fontId="0" type="noConversion"/>
  <hyperlinks>
    <hyperlink ref="S36" location="INDICE!C3" display="Volver al Indice"/>
    <hyperlink ref="B2:S3" location="A2" display="TASAS DE INTERES MENSUAL PARA OPERACIONES NO REAJUSTABLES EN MONEDA NACIONAL,"/>
    <hyperlink ref="B15" location="INDICE!C3" display="Volver al Indice"/>
    <hyperlink ref="B1" location="INDICE!C3" display="Volver al Indice"/>
  </hyperlinks>
  <printOptions horizontalCentered="1"/>
  <pageMargins left="0.19685039370078741" right="0.19685039370078741" top="0.39370078740157483" bottom="0.98425196850393704" header="0" footer="0"/>
  <pageSetup scale="9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3">
    <pageSetUpPr fitToPage="1"/>
  </sheetPr>
  <dimension ref="A1:R52"/>
  <sheetViews>
    <sheetView zoomScale="90" zoomScaleNormal="90" workbookViewId="0">
      <selection activeCell="B5" sqref="B5"/>
    </sheetView>
  </sheetViews>
  <sheetFormatPr baseColWidth="10" defaultRowHeight="12.75"/>
  <cols>
    <col min="1" max="1" width="5.28515625" customWidth="1"/>
    <col min="2" max="2" width="13.5703125" bestFit="1" customWidth="1"/>
    <col min="3" max="3" width="12.42578125" customWidth="1"/>
    <col min="4" max="4" width="11.28515625" bestFit="1" customWidth="1"/>
    <col min="5" max="6" width="12.42578125" customWidth="1"/>
    <col min="7" max="7" width="12.7109375" customWidth="1"/>
    <col min="8" max="8" width="12.140625" customWidth="1"/>
    <col min="9" max="9" width="12.42578125" customWidth="1"/>
    <col min="10" max="10" width="12.5703125" customWidth="1"/>
    <col min="11" max="11" width="12.42578125" customWidth="1"/>
    <col min="12" max="12" width="12.140625" customWidth="1"/>
    <col min="13" max="13" width="13.42578125" customWidth="1"/>
    <col min="14" max="14" width="12.5703125" customWidth="1"/>
    <col min="15" max="15" width="14.28515625" customWidth="1"/>
    <col min="16" max="16" width="6.7109375" customWidth="1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>
      <c r="A2" s="4"/>
      <c r="B2" s="71" t="s">
        <v>15</v>
      </c>
      <c r="C2" s="71"/>
      <c r="D2" s="71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90" t="s">
        <v>15</v>
      </c>
    </row>
    <row r="3" spans="1:16" ht="15.75">
      <c r="A3" s="4"/>
      <c r="B3" s="127" t="s">
        <v>345</v>
      </c>
      <c r="C3" s="71"/>
      <c r="D3" s="71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90"/>
    </row>
    <row r="4" spans="1:16" ht="15.75">
      <c r="A4" s="4"/>
      <c r="B4" s="128" t="s">
        <v>377</v>
      </c>
      <c r="C4" s="73"/>
      <c r="D4" s="71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90" t="s">
        <v>15</v>
      </c>
    </row>
    <row r="5" spans="1:16" ht="13.5" thickBot="1">
      <c r="A5" s="4"/>
      <c r="B5" s="2" t="s">
        <v>9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90" t="s">
        <v>15</v>
      </c>
    </row>
    <row r="6" spans="1:16" ht="15.75" thickTop="1">
      <c r="A6" s="4"/>
      <c r="B6" s="94" t="s">
        <v>68</v>
      </c>
      <c r="C6" s="66" t="s">
        <v>0</v>
      </c>
      <c r="D6" s="66" t="s">
        <v>1</v>
      </c>
      <c r="E6" s="66" t="s">
        <v>2</v>
      </c>
      <c r="F6" s="66" t="s">
        <v>3</v>
      </c>
      <c r="G6" s="66" t="s">
        <v>4</v>
      </c>
      <c r="H6" s="67" t="s">
        <v>11</v>
      </c>
      <c r="I6" s="67" t="s">
        <v>5</v>
      </c>
      <c r="J6" s="67" t="s">
        <v>6</v>
      </c>
      <c r="K6" s="67" t="s">
        <v>7</v>
      </c>
      <c r="L6" s="67" t="s">
        <v>8</v>
      </c>
      <c r="M6" s="67" t="s">
        <v>12</v>
      </c>
      <c r="N6" s="67" t="s">
        <v>13</v>
      </c>
      <c r="O6" s="67" t="s">
        <v>42</v>
      </c>
      <c r="P6" s="78"/>
    </row>
    <row r="7" spans="1:16" ht="21" customHeight="1">
      <c r="A7" s="4"/>
      <c r="B7" s="79" t="s">
        <v>69</v>
      </c>
      <c r="C7" s="343">
        <v>142480</v>
      </c>
      <c r="D7" s="56">
        <v>132620</v>
      </c>
      <c r="E7" s="149">
        <v>150866</v>
      </c>
      <c r="F7" s="32">
        <v>137107</v>
      </c>
      <c r="G7" s="129">
        <v>152854</v>
      </c>
      <c r="H7" s="82">
        <v>152589</v>
      </c>
      <c r="I7" s="82">
        <v>153367</v>
      </c>
      <c r="J7" s="130">
        <v>165964</v>
      </c>
      <c r="K7" s="151">
        <v>149643</v>
      </c>
      <c r="L7" s="130">
        <v>157739</v>
      </c>
      <c r="M7" s="130">
        <v>194195</v>
      </c>
      <c r="N7" s="130">
        <v>196143</v>
      </c>
      <c r="O7" s="131">
        <f>SUM(C7:N7)</f>
        <v>1885567</v>
      </c>
      <c r="P7" s="65"/>
    </row>
    <row r="8" spans="1:16" ht="15">
      <c r="A8" s="4"/>
      <c r="B8" s="79" t="s">
        <v>70</v>
      </c>
      <c r="C8" s="184">
        <v>25318</v>
      </c>
      <c r="D8" s="56">
        <v>23180</v>
      </c>
      <c r="E8" s="152">
        <v>26394</v>
      </c>
      <c r="F8" s="25">
        <v>20215</v>
      </c>
      <c r="G8" s="81">
        <v>26578</v>
      </c>
      <c r="H8" s="83">
        <v>28054</v>
      </c>
      <c r="I8" s="83">
        <v>30626</v>
      </c>
      <c r="J8" s="132">
        <v>30827</v>
      </c>
      <c r="K8" s="151">
        <v>29326</v>
      </c>
      <c r="L8" s="132">
        <v>29253</v>
      </c>
      <c r="M8" s="132">
        <v>36074</v>
      </c>
      <c r="N8" s="132">
        <v>40550</v>
      </c>
      <c r="O8" s="133">
        <f>SUM(C8:N8)</f>
        <v>346395</v>
      </c>
      <c r="P8" s="65"/>
    </row>
    <row r="9" spans="1:16" ht="15">
      <c r="A9" s="4"/>
      <c r="B9" s="79" t="s">
        <v>71</v>
      </c>
      <c r="C9" s="184">
        <v>16620</v>
      </c>
      <c r="D9" s="9">
        <v>15825</v>
      </c>
      <c r="E9" s="152">
        <v>15825</v>
      </c>
      <c r="F9" s="25">
        <v>13634</v>
      </c>
      <c r="G9" s="129">
        <v>15291</v>
      </c>
      <c r="H9" s="83">
        <v>18242</v>
      </c>
      <c r="I9" s="83">
        <v>20091</v>
      </c>
      <c r="J9" s="132">
        <v>20396</v>
      </c>
      <c r="K9" s="151">
        <v>18073</v>
      </c>
      <c r="L9" s="132">
        <v>17740</v>
      </c>
      <c r="M9" s="132">
        <v>18019</v>
      </c>
      <c r="N9" s="132">
        <v>23130</v>
      </c>
      <c r="O9" s="133">
        <f>SUM(C9:N9)</f>
        <v>212886</v>
      </c>
      <c r="P9" s="65"/>
    </row>
    <row r="10" spans="1:16" ht="15">
      <c r="A10" s="4"/>
      <c r="B10" s="79" t="s">
        <v>72</v>
      </c>
      <c r="C10" s="184">
        <v>8560</v>
      </c>
      <c r="D10" s="56">
        <v>8560</v>
      </c>
      <c r="E10" s="149">
        <v>12830</v>
      </c>
      <c r="F10" s="25">
        <v>7501</v>
      </c>
      <c r="G10" s="81">
        <v>6502</v>
      </c>
      <c r="H10" s="83">
        <v>7458</v>
      </c>
      <c r="I10" s="83">
        <v>7729</v>
      </c>
      <c r="J10" s="132">
        <v>9624</v>
      </c>
      <c r="K10" s="151">
        <v>9902</v>
      </c>
      <c r="L10" s="132">
        <v>9167</v>
      </c>
      <c r="M10" s="132">
        <v>11435</v>
      </c>
      <c r="N10" s="132">
        <v>15087</v>
      </c>
      <c r="O10" s="133">
        <f>SUM(C10:N10)</f>
        <v>114355</v>
      </c>
      <c r="P10" s="65"/>
    </row>
    <row r="11" spans="1:16" ht="15.75" thickBot="1">
      <c r="A11" s="4"/>
      <c r="B11" s="79" t="s">
        <v>73</v>
      </c>
      <c r="C11" s="345">
        <v>2673</v>
      </c>
      <c r="D11" s="56">
        <v>2662</v>
      </c>
      <c r="E11" s="149">
        <v>2957</v>
      </c>
      <c r="F11" s="25">
        <v>2442</v>
      </c>
      <c r="G11" s="81">
        <v>2535</v>
      </c>
      <c r="H11" s="83">
        <v>2622</v>
      </c>
      <c r="I11" s="83">
        <v>2697</v>
      </c>
      <c r="J11" s="132">
        <v>2900</v>
      </c>
      <c r="K11" s="156">
        <v>3017</v>
      </c>
      <c r="L11" s="132">
        <v>2978</v>
      </c>
      <c r="M11" s="132">
        <v>3815</v>
      </c>
      <c r="N11" s="132">
        <v>4815</v>
      </c>
      <c r="O11" s="134">
        <f>SUM(C11:N11)</f>
        <v>36113</v>
      </c>
      <c r="P11" s="65"/>
    </row>
    <row r="12" spans="1:16" ht="20.25" customHeight="1" thickTop="1" thickBot="1">
      <c r="A12" s="4"/>
      <c r="B12" s="135" t="s">
        <v>42</v>
      </c>
      <c r="C12" s="136">
        <f>SUM(C7:C11)</f>
        <v>195651</v>
      </c>
      <c r="D12" s="136">
        <f t="shared" ref="D12:J12" si="0">SUM(D7:D11)</f>
        <v>182847</v>
      </c>
      <c r="E12" s="136">
        <f t="shared" si="0"/>
        <v>208872</v>
      </c>
      <c r="F12" s="136">
        <f t="shared" si="0"/>
        <v>180899</v>
      </c>
      <c r="G12" s="136">
        <f t="shared" si="0"/>
        <v>203760</v>
      </c>
      <c r="H12" s="136">
        <f t="shared" si="0"/>
        <v>208965</v>
      </c>
      <c r="I12" s="136">
        <f t="shared" si="0"/>
        <v>214510</v>
      </c>
      <c r="J12" s="136">
        <f t="shared" si="0"/>
        <v>229711</v>
      </c>
      <c r="K12" s="136">
        <f>SUM(K7:K11)</f>
        <v>209961</v>
      </c>
      <c r="L12" s="136">
        <f>SUM(L7:L11)</f>
        <v>216877</v>
      </c>
      <c r="M12" s="136">
        <f>SUM(M7:M11)</f>
        <v>263538</v>
      </c>
      <c r="N12" s="136">
        <f>SUM(N7:N11)</f>
        <v>279725</v>
      </c>
      <c r="O12" s="136">
        <f>SUM(O7:O11)</f>
        <v>2595316</v>
      </c>
      <c r="P12" s="137"/>
    </row>
    <row r="13" spans="1:16" ht="20.25" customHeight="1" thickTop="1">
      <c r="A13" s="4"/>
      <c r="B13" s="64" t="s">
        <v>311</v>
      </c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137"/>
    </row>
    <row r="14" spans="1:16">
      <c r="A14" s="4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4"/>
    </row>
    <row r="15" spans="1:16" ht="20.25" customHeight="1">
      <c r="A15" s="4"/>
      <c r="B15" s="127" t="s">
        <v>346</v>
      </c>
      <c r="C15" s="71"/>
      <c r="D15" s="71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90" t="s">
        <v>15</v>
      </c>
    </row>
    <row r="16" spans="1:16" ht="15.75">
      <c r="A16" s="4"/>
      <c r="B16" s="128" t="s">
        <v>377</v>
      </c>
      <c r="C16" s="73"/>
      <c r="D16" s="7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90" t="s">
        <v>15</v>
      </c>
    </row>
    <row r="17" spans="1:18" ht="15.75">
      <c r="A17" s="4"/>
      <c r="B17" s="138" t="s">
        <v>85</v>
      </c>
      <c r="C17" s="73"/>
      <c r="D17" s="71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90" t="s">
        <v>15</v>
      </c>
    </row>
    <row r="18" spans="1:18" ht="8.25" customHeight="1" thickBot="1">
      <c r="A18" s="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90"/>
    </row>
    <row r="19" spans="1:18" ht="15.75" thickTop="1">
      <c r="A19" s="4"/>
      <c r="B19" s="94" t="s">
        <v>68</v>
      </c>
      <c r="C19" s="66" t="s">
        <v>0</v>
      </c>
      <c r="D19" s="66" t="s">
        <v>1</v>
      </c>
      <c r="E19" s="66" t="s">
        <v>2</v>
      </c>
      <c r="F19" s="66" t="s">
        <v>3</v>
      </c>
      <c r="G19" s="66" t="s">
        <v>4</v>
      </c>
      <c r="H19" s="67" t="s">
        <v>11</v>
      </c>
      <c r="I19" s="67" t="s">
        <v>5</v>
      </c>
      <c r="J19" s="67" t="s">
        <v>6</v>
      </c>
      <c r="K19" s="67" t="s">
        <v>7</v>
      </c>
      <c r="L19" s="67" t="s">
        <v>8</v>
      </c>
      <c r="M19" s="67" t="s">
        <v>12</v>
      </c>
      <c r="N19" s="67" t="s">
        <v>13</v>
      </c>
      <c r="O19" s="67" t="s">
        <v>42</v>
      </c>
      <c r="P19" s="78"/>
    </row>
    <row r="20" spans="1:18" ht="18.75" customHeight="1">
      <c r="A20" s="4"/>
      <c r="B20" s="79" t="s">
        <v>69</v>
      </c>
      <c r="C20" s="80">
        <v>64067756</v>
      </c>
      <c r="D20" s="25">
        <v>53624342</v>
      </c>
      <c r="E20" s="149">
        <v>63265509</v>
      </c>
      <c r="F20" s="32">
        <v>57842686</v>
      </c>
      <c r="G20" s="129">
        <v>60511758</v>
      </c>
      <c r="H20" s="82">
        <v>60761463</v>
      </c>
      <c r="I20" s="82">
        <v>67763125</v>
      </c>
      <c r="J20" s="130">
        <v>64208703</v>
      </c>
      <c r="K20" s="151">
        <v>56400057</v>
      </c>
      <c r="L20" s="130">
        <v>65161351</v>
      </c>
      <c r="M20" s="130">
        <v>94112360</v>
      </c>
      <c r="N20" s="130">
        <v>90913501</v>
      </c>
      <c r="O20" s="131">
        <f>SUM(C20:N20)</f>
        <v>798632611</v>
      </c>
      <c r="P20" s="65"/>
    </row>
    <row r="21" spans="1:18" ht="15">
      <c r="A21" s="4"/>
      <c r="B21" s="79" t="s">
        <v>70</v>
      </c>
      <c r="C21" s="25">
        <v>27494335</v>
      </c>
      <c r="D21" s="25">
        <v>20563834</v>
      </c>
      <c r="E21" s="152">
        <v>24328080</v>
      </c>
      <c r="F21" s="25">
        <v>19776844</v>
      </c>
      <c r="G21" s="81">
        <v>22213510</v>
      </c>
      <c r="H21" s="83">
        <v>22257301</v>
      </c>
      <c r="I21" s="83">
        <v>23338160</v>
      </c>
      <c r="J21" s="132">
        <v>23317381</v>
      </c>
      <c r="K21" s="151">
        <v>22973148</v>
      </c>
      <c r="L21" s="132">
        <v>21245469</v>
      </c>
      <c r="M21" s="132">
        <v>26424943</v>
      </c>
      <c r="N21" s="132">
        <v>27233411</v>
      </c>
      <c r="O21" s="133">
        <f>SUM(C21:N21)</f>
        <v>281166416</v>
      </c>
      <c r="P21" s="65"/>
    </row>
    <row r="22" spans="1:18" ht="15">
      <c r="A22" s="4"/>
      <c r="B22" s="79" t="s">
        <v>71</v>
      </c>
      <c r="C22" s="25">
        <v>14734921</v>
      </c>
      <c r="D22" s="9">
        <v>14819928</v>
      </c>
      <c r="E22" s="152">
        <v>15687336</v>
      </c>
      <c r="F22" s="25">
        <v>14579492</v>
      </c>
      <c r="G22" s="129">
        <v>16444804</v>
      </c>
      <c r="H22" s="83">
        <v>19385720</v>
      </c>
      <c r="I22" s="83">
        <v>19250240</v>
      </c>
      <c r="J22" s="132">
        <v>19600147</v>
      </c>
      <c r="K22" s="151">
        <v>15233786</v>
      </c>
      <c r="L22" s="132">
        <v>15817028</v>
      </c>
      <c r="M22" s="132">
        <v>15539624</v>
      </c>
      <c r="N22" s="132">
        <v>19412461</v>
      </c>
      <c r="O22" s="133">
        <f>SUM(C22:N22)</f>
        <v>200505487</v>
      </c>
      <c r="P22" s="65"/>
    </row>
    <row r="23" spans="1:18" ht="15">
      <c r="A23" s="4"/>
      <c r="B23" s="79" t="s">
        <v>72</v>
      </c>
      <c r="C23" s="25">
        <v>7441224</v>
      </c>
      <c r="D23" s="25">
        <v>6683873</v>
      </c>
      <c r="E23" s="149">
        <v>9386591</v>
      </c>
      <c r="F23" s="25">
        <v>6101384</v>
      </c>
      <c r="G23" s="81">
        <v>5266232</v>
      </c>
      <c r="H23" s="83">
        <v>6961676</v>
      </c>
      <c r="I23" s="83">
        <v>7157538</v>
      </c>
      <c r="J23" s="132">
        <v>9025228</v>
      </c>
      <c r="K23" s="151">
        <v>10302905</v>
      </c>
      <c r="L23" s="132">
        <v>9103120</v>
      </c>
      <c r="M23" s="132">
        <v>10338516</v>
      </c>
      <c r="N23" s="132">
        <v>11536554</v>
      </c>
      <c r="O23" s="133">
        <f>SUM(C23:N23)</f>
        <v>99304841</v>
      </c>
      <c r="P23" s="65"/>
    </row>
    <row r="24" spans="1:18" ht="15">
      <c r="A24" s="4"/>
      <c r="B24" s="79" t="s">
        <v>73</v>
      </c>
      <c r="C24" s="85">
        <v>1988409</v>
      </c>
      <c r="D24" s="25">
        <v>1703790</v>
      </c>
      <c r="E24" s="149">
        <v>2102264</v>
      </c>
      <c r="F24" s="25">
        <v>1898211</v>
      </c>
      <c r="G24" s="81">
        <v>2075216</v>
      </c>
      <c r="H24" s="83">
        <v>2179515</v>
      </c>
      <c r="I24" s="83">
        <v>2183536</v>
      </c>
      <c r="J24" s="132">
        <v>2213870</v>
      </c>
      <c r="K24" s="151">
        <v>1993155</v>
      </c>
      <c r="L24" s="132">
        <v>2156493</v>
      </c>
      <c r="M24" s="132">
        <v>1754810</v>
      </c>
      <c r="N24" s="132">
        <v>2196249</v>
      </c>
      <c r="O24" s="134">
        <f>SUM(C24:N24)</f>
        <v>24445518</v>
      </c>
      <c r="P24" s="65"/>
    </row>
    <row r="25" spans="1:18" ht="15.75" thickBot="1">
      <c r="A25" s="4"/>
      <c r="B25" s="135" t="s">
        <v>42</v>
      </c>
      <c r="C25" s="136">
        <f t="shared" ref="C25:O25" si="1">SUM(C20:C24)</f>
        <v>115726645</v>
      </c>
      <c r="D25" s="136">
        <f t="shared" si="1"/>
        <v>97395767</v>
      </c>
      <c r="E25" s="136">
        <f t="shared" si="1"/>
        <v>114769780</v>
      </c>
      <c r="F25" s="136">
        <f t="shared" si="1"/>
        <v>100198617</v>
      </c>
      <c r="G25" s="136">
        <f t="shared" si="1"/>
        <v>106511520</v>
      </c>
      <c r="H25" s="136">
        <f>SUM(H20:H24)</f>
        <v>111545675</v>
      </c>
      <c r="I25" s="136">
        <f t="shared" si="1"/>
        <v>119692599</v>
      </c>
      <c r="J25" s="136">
        <f t="shared" si="1"/>
        <v>118365329</v>
      </c>
      <c r="K25" s="136">
        <f t="shared" si="1"/>
        <v>106903051</v>
      </c>
      <c r="L25" s="136">
        <f t="shared" si="1"/>
        <v>113483461</v>
      </c>
      <c r="M25" s="136">
        <f t="shared" si="1"/>
        <v>148170253</v>
      </c>
      <c r="N25" s="136">
        <f>SUM(N20:N24)</f>
        <v>151292176</v>
      </c>
      <c r="O25" s="136">
        <f t="shared" si="1"/>
        <v>1404054873</v>
      </c>
      <c r="P25" s="137"/>
    </row>
    <row r="26" spans="1:18" ht="15.75" thickTop="1">
      <c r="A26" s="4"/>
      <c r="B26" s="64" t="s">
        <v>311</v>
      </c>
      <c r="C26" s="10"/>
      <c r="D26" s="10"/>
      <c r="E26" s="4"/>
      <c r="F26" s="4"/>
      <c r="G26" s="4"/>
      <c r="H26" s="4"/>
      <c r="I26" s="4"/>
      <c r="J26" s="4"/>
      <c r="K26" s="4"/>
      <c r="L26" s="4"/>
      <c r="M26" s="4"/>
      <c r="N26" s="4"/>
      <c r="O26" s="2" t="s">
        <v>9</v>
      </c>
      <c r="P26" s="137"/>
    </row>
    <row r="27" spans="1:18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8" ht="15">
      <c r="A28" s="4"/>
      <c r="B28" s="127" t="s">
        <v>349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P28" s="137"/>
    </row>
    <row r="29" spans="1:18" ht="15">
      <c r="A29" s="4"/>
      <c r="B29" s="128" t="s">
        <v>377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P29" s="4"/>
    </row>
    <row r="30" spans="1:18" ht="15.75" thickBot="1">
      <c r="A30" s="4"/>
      <c r="B30" s="2" t="s">
        <v>9</v>
      </c>
      <c r="P30" s="137"/>
    </row>
    <row r="31" spans="1:18" ht="15.75" thickTop="1">
      <c r="A31" s="4"/>
      <c r="B31" s="94" t="s">
        <v>68</v>
      </c>
      <c r="C31" s="66" t="s">
        <v>0</v>
      </c>
      <c r="D31" s="66" t="s">
        <v>1</v>
      </c>
      <c r="E31" s="66" t="s">
        <v>2</v>
      </c>
      <c r="F31" s="66" t="s">
        <v>3</v>
      </c>
      <c r="G31" s="66" t="s">
        <v>4</v>
      </c>
      <c r="H31" s="66" t="s">
        <v>11</v>
      </c>
      <c r="I31" s="66" t="s">
        <v>5</v>
      </c>
      <c r="J31" s="66" t="s">
        <v>6</v>
      </c>
      <c r="K31" s="66" t="s">
        <v>7</v>
      </c>
      <c r="L31" s="66" t="s">
        <v>8</v>
      </c>
      <c r="M31" s="66" t="s">
        <v>12</v>
      </c>
      <c r="N31" s="66" t="s">
        <v>13</v>
      </c>
      <c r="O31" s="67" t="s">
        <v>42</v>
      </c>
      <c r="P31" s="4"/>
    </row>
    <row r="32" spans="1:18" ht="15">
      <c r="A32" s="4"/>
      <c r="B32" s="79" t="s">
        <v>69</v>
      </c>
      <c r="C32" s="184">
        <v>5</v>
      </c>
      <c r="D32" s="184">
        <v>7</v>
      </c>
      <c r="E32" s="184">
        <v>8</v>
      </c>
      <c r="F32" s="184">
        <v>10</v>
      </c>
      <c r="G32" s="184">
        <v>6</v>
      </c>
      <c r="H32" s="184">
        <v>4</v>
      </c>
      <c r="I32" s="184">
        <v>8</v>
      </c>
      <c r="J32" s="184">
        <v>14</v>
      </c>
      <c r="K32" s="151">
        <v>8</v>
      </c>
      <c r="L32" s="184">
        <v>4</v>
      </c>
      <c r="M32" s="184">
        <v>9</v>
      </c>
      <c r="N32" s="184">
        <v>9</v>
      </c>
      <c r="O32" s="170">
        <f>SUM(C32:N32)</f>
        <v>92</v>
      </c>
      <c r="P32" s="137"/>
      <c r="Q32" s="24"/>
      <c r="R32" s="24"/>
    </row>
    <row r="33" spans="1:18">
      <c r="A33" s="4"/>
      <c r="B33" s="79" t="s">
        <v>70</v>
      </c>
      <c r="C33" s="184">
        <v>0</v>
      </c>
      <c r="D33" s="184">
        <v>1</v>
      </c>
      <c r="E33" s="184">
        <v>1</v>
      </c>
      <c r="F33" s="184">
        <v>1</v>
      </c>
      <c r="G33" s="184">
        <v>0</v>
      </c>
      <c r="H33" s="184">
        <v>4</v>
      </c>
      <c r="I33" s="184">
        <v>0</v>
      </c>
      <c r="J33" s="184">
        <v>4</v>
      </c>
      <c r="K33" s="151">
        <v>2</v>
      </c>
      <c r="L33" s="184">
        <v>2</v>
      </c>
      <c r="M33" s="184">
        <v>2</v>
      </c>
      <c r="N33" s="184">
        <v>1</v>
      </c>
      <c r="O33" s="170">
        <f>SUM(C33:N33)</f>
        <v>18</v>
      </c>
      <c r="P33" s="4"/>
      <c r="Q33" s="24"/>
      <c r="R33" s="24"/>
    </row>
    <row r="34" spans="1:18" ht="15">
      <c r="A34" s="4"/>
      <c r="B34" s="79" t="s">
        <v>71</v>
      </c>
      <c r="C34" s="184">
        <v>4</v>
      </c>
      <c r="D34" s="184">
        <v>12</v>
      </c>
      <c r="E34" s="184">
        <v>8</v>
      </c>
      <c r="F34" s="184">
        <v>1</v>
      </c>
      <c r="G34" s="184">
        <v>5</v>
      </c>
      <c r="H34" s="184">
        <v>4</v>
      </c>
      <c r="I34" s="184">
        <v>3</v>
      </c>
      <c r="J34" s="184">
        <v>4</v>
      </c>
      <c r="K34" s="151">
        <v>4</v>
      </c>
      <c r="L34" s="184">
        <v>4</v>
      </c>
      <c r="M34" s="184">
        <v>2</v>
      </c>
      <c r="N34" s="184">
        <v>2</v>
      </c>
      <c r="O34" s="170">
        <f>SUM(C34:N34)</f>
        <v>53</v>
      </c>
      <c r="P34" s="137"/>
      <c r="Q34" s="24"/>
      <c r="R34" s="24"/>
    </row>
    <row r="35" spans="1:18" ht="15">
      <c r="A35" s="4"/>
      <c r="B35" s="79" t="s">
        <v>72</v>
      </c>
      <c r="C35" s="184">
        <v>0</v>
      </c>
      <c r="D35" s="184">
        <v>0</v>
      </c>
      <c r="E35" s="184">
        <v>0</v>
      </c>
      <c r="F35" s="184">
        <v>0</v>
      </c>
      <c r="G35" s="184">
        <v>0</v>
      </c>
      <c r="H35" s="184">
        <v>0</v>
      </c>
      <c r="I35" s="184">
        <v>0</v>
      </c>
      <c r="J35" s="184">
        <v>0</v>
      </c>
      <c r="K35" s="151">
        <v>0</v>
      </c>
      <c r="L35" s="184">
        <v>0</v>
      </c>
      <c r="M35" s="184">
        <v>0</v>
      </c>
      <c r="N35" s="184">
        <v>0</v>
      </c>
      <c r="O35" s="170">
        <f>SUM(C35:N35)</f>
        <v>0</v>
      </c>
      <c r="P35" s="137"/>
      <c r="Q35" s="24"/>
      <c r="R35" s="24"/>
    </row>
    <row r="36" spans="1:18" ht="15.75" thickBot="1">
      <c r="A36" s="4"/>
      <c r="B36" s="79" t="s">
        <v>73</v>
      </c>
      <c r="C36" s="329">
        <v>0</v>
      </c>
      <c r="D36" s="184">
        <v>0</v>
      </c>
      <c r="E36" s="184">
        <v>0</v>
      </c>
      <c r="F36" s="184">
        <v>0</v>
      </c>
      <c r="G36" s="184">
        <v>0</v>
      </c>
      <c r="H36" s="184">
        <v>0</v>
      </c>
      <c r="I36" s="184">
        <v>0</v>
      </c>
      <c r="J36" s="184">
        <v>0</v>
      </c>
      <c r="K36" s="156">
        <v>0</v>
      </c>
      <c r="L36" s="184">
        <v>0</v>
      </c>
      <c r="M36" s="184">
        <v>0</v>
      </c>
      <c r="N36" s="184">
        <v>0</v>
      </c>
      <c r="O36" s="170">
        <f>SUM(C36:N36)</f>
        <v>0</v>
      </c>
      <c r="P36" s="137"/>
      <c r="Q36" s="24"/>
      <c r="R36" s="24"/>
    </row>
    <row r="37" spans="1:18" ht="16.5" thickTop="1" thickBot="1">
      <c r="A37" s="4"/>
      <c r="B37" s="135" t="s">
        <v>42</v>
      </c>
      <c r="C37" s="374">
        <f>SUM(C32:C36)</f>
        <v>9</v>
      </c>
      <c r="D37" s="374">
        <f t="shared" ref="D37:O37" si="2">SUM(D32:D36)</f>
        <v>20</v>
      </c>
      <c r="E37" s="374">
        <f t="shared" si="2"/>
        <v>17</v>
      </c>
      <c r="F37" s="374">
        <f t="shared" si="2"/>
        <v>12</v>
      </c>
      <c r="G37" s="374">
        <f t="shared" si="2"/>
        <v>11</v>
      </c>
      <c r="H37" s="374">
        <f t="shared" si="2"/>
        <v>12</v>
      </c>
      <c r="I37" s="374">
        <f t="shared" si="2"/>
        <v>11</v>
      </c>
      <c r="J37" s="374">
        <f t="shared" si="2"/>
        <v>22</v>
      </c>
      <c r="K37" s="374">
        <f t="shared" si="2"/>
        <v>14</v>
      </c>
      <c r="L37" s="374">
        <f t="shared" si="2"/>
        <v>10</v>
      </c>
      <c r="M37" s="374">
        <f t="shared" si="2"/>
        <v>13</v>
      </c>
      <c r="N37" s="374">
        <f t="shared" si="2"/>
        <v>12</v>
      </c>
      <c r="O37" s="375">
        <f t="shared" si="2"/>
        <v>163</v>
      </c>
      <c r="P37" s="137"/>
      <c r="Q37" s="24"/>
      <c r="R37" s="24"/>
    </row>
    <row r="38" spans="1:18" ht="15.75" thickTop="1">
      <c r="A38" s="4"/>
      <c r="B38" s="64"/>
      <c r="P38" s="137"/>
    </row>
    <row r="39" spans="1:18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</row>
    <row r="40" spans="1:18" ht="15">
      <c r="A40" s="65"/>
      <c r="B40" s="127" t="s">
        <v>352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P40" s="65"/>
    </row>
    <row r="41" spans="1:18" ht="15">
      <c r="A41" s="65"/>
      <c r="B41" s="128" t="s">
        <v>377</v>
      </c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65"/>
    </row>
    <row r="42" spans="1:18">
      <c r="A42" s="65"/>
      <c r="B42" s="138" t="s">
        <v>85</v>
      </c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65"/>
    </row>
    <row r="43" spans="1:18" ht="13.5" thickBot="1">
      <c r="A43" s="65"/>
      <c r="B43" s="75"/>
      <c r="P43" s="65"/>
    </row>
    <row r="44" spans="1:18" ht="15.75" thickTop="1">
      <c r="A44" s="65"/>
      <c r="B44" s="94" t="s">
        <v>68</v>
      </c>
      <c r="C44" s="66" t="s">
        <v>0</v>
      </c>
      <c r="D44" s="66" t="s">
        <v>1</v>
      </c>
      <c r="E44" s="66" t="s">
        <v>2</v>
      </c>
      <c r="F44" s="66" t="s">
        <v>3</v>
      </c>
      <c r="G44" s="66" t="s">
        <v>4</v>
      </c>
      <c r="H44" s="66" t="s">
        <v>11</v>
      </c>
      <c r="I44" s="66" t="s">
        <v>5</v>
      </c>
      <c r="J44" s="66" t="s">
        <v>6</v>
      </c>
      <c r="K44" s="66" t="s">
        <v>7</v>
      </c>
      <c r="L44" s="66" t="s">
        <v>8</v>
      </c>
      <c r="M44" s="66" t="s">
        <v>12</v>
      </c>
      <c r="N44" s="66" t="s">
        <v>13</v>
      </c>
      <c r="O44" s="67" t="s">
        <v>42</v>
      </c>
      <c r="P44" s="65"/>
    </row>
    <row r="45" spans="1:18">
      <c r="A45" s="65"/>
      <c r="B45" s="79" t="s">
        <v>69</v>
      </c>
      <c r="C45" s="343">
        <v>113136</v>
      </c>
      <c r="D45" s="343">
        <v>90137</v>
      </c>
      <c r="E45" s="343">
        <v>124329</v>
      </c>
      <c r="F45" s="343">
        <v>138026</v>
      </c>
      <c r="G45" s="343">
        <v>91469</v>
      </c>
      <c r="H45" s="343">
        <v>80039</v>
      </c>
      <c r="I45" s="343">
        <v>169593</v>
      </c>
      <c r="J45" s="343">
        <v>193769</v>
      </c>
      <c r="K45" s="151">
        <v>135175</v>
      </c>
      <c r="L45" s="184">
        <v>101684</v>
      </c>
      <c r="M45" s="184">
        <v>152784</v>
      </c>
      <c r="N45" s="184">
        <v>143158</v>
      </c>
      <c r="O45" s="170">
        <f>SUM(C45:N45)</f>
        <v>1533299</v>
      </c>
      <c r="P45" s="65"/>
    </row>
    <row r="46" spans="1:18">
      <c r="A46" s="65"/>
      <c r="B46" s="79" t="s">
        <v>70</v>
      </c>
      <c r="C46" s="184">
        <v>0</v>
      </c>
      <c r="D46" s="184">
        <v>11732</v>
      </c>
      <c r="E46" s="184">
        <v>9644</v>
      </c>
      <c r="F46" s="184">
        <v>12164</v>
      </c>
      <c r="G46" s="184">
        <v>0</v>
      </c>
      <c r="H46" s="184">
        <v>40361</v>
      </c>
      <c r="I46" s="184">
        <v>0</v>
      </c>
      <c r="J46" s="184">
        <v>50896</v>
      </c>
      <c r="K46" s="151">
        <v>25445</v>
      </c>
      <c r="L46" s="184">
        <v>24167</v>
      </c>
      <c r="M46" s="184">
        <v>27989</v>
      </c>
      <c r="N46" s="184">
        <v>7025</v>
      </c>
      <c r="O46" s="170">
        <f>SUM(C46:N46)</f>
        <v>209423</v>
      </c>
      <c r="P46" s="65"/>
    </row>
    <row r="47" spans="1:18">
      <c r="A47" s="65"/>
      <c r="B47" s="79" t="s">
        <v>71</v>
      </c>
      <c r="C47" s="184">
        <v>57167</v>
      </c>
      <c r="D47" s="184">
        <v>228960</v>
      </c>
      <c r="E47" s="399">
        <v>153602</v>
      </c>
      <c r="F47" s="184">
        <v>19943</v>
      </c>
      <c r="G47" s="184">
        <v>58205</v>
      </c>
      <c r="H47" s="184">
        <v>105985</v>
      </c>
      <c r="I47" s="184">
        <v>31962</v>
      </c>
      <c r="J47" s="184">
        <v>53884</v>
      </c>
      <c r="K47" s="151">
        <v>103343</v>
      </c>
      <c r="L47" s="184">
        <v>50568</v>
      </c>
      <c r="M47" s="184">
        <v>25109</v>
      </c>
      <c r="N47" s="184">
        <v>123397</v>
      </c>
      <c r="O47" s="170">
        <f>SUM(C47:N47)</f>
        <v>1012125</v>
      </c>
      <c r="P47" s="65"/>
    </row>
    <row r="48" spans="1:18">
      <c r="A48" s="65"/>
      <c r="B48" s="79" t="s">
        <v>72</v>
      </c>
      <c r="C48" s="184">
        <v>0</v>
      </c>
      <c r="D48" s="184">
        <v>0</v>
      </c>
      <c r="E48" s="184">
        <v>0</v>
      </c>
      <c r="F48" s="184">
        <v>0</v>
      </c>
      <c r="G48" s="184">
        <v>0</v>
      </c>
      <c r="H48" s="184">
        <v>0</v>
      </c>
      <c r="I48" s="184">
        <v>0</v>
      </c>
      <c r="J48" s="184">
        <v>0</v>
      </c>
      <c r="K48" s="151">
        <v>0</v>
      </c>
      <c r="L48" s="184">
        <v>0</v>
      </c>
      <c r="M48" s="184">
        <v>0</v>
      </c>
      <c r="N48" s="184">
        <v>0</v>
      </c>
      <c r="O48" s="170">
        <f>SUM(C48:N48)</f>
        <v>0</v>
      </c>
      <c r="P48" s="65"/>
    </row>
    <row r="49" spans="1:16">
      <c r="A49" s="65"/>
      <c r="B49" s="79" t="s">
        <v>73</v>
      </c>
      <c r="C49" s="345">
        <v>0</v>
      </c>
      <c r="D49" s="345">
        <v>0</v>
      </c>
      <c r="E49" s="345">
        <v>0</v>
      </c>
      <c r="F49" s="345">
        <v>0</v>
      </c>
      <c r="G49" s="345">
        <v>0</v>
      </c>
      <c r="H49" s="345">
        <v>0</v>
      </c>
      <c r="I49" s="345">
        <v>0</v>
      </c>
      <c r="J49" s="345">
        <v>0</v>
      </c>
      <c r="K49" s="151">
        <v>0</v>
      </c>
      <c r="L49" s="184">
        <v>0</v>
      </c>
      <c r="M49" s="184">
        <v>0</v>
      </c>
      <c r="N49" s="184">
        <v>0</v>
      </c>
      <c r="O49" s="170">
        <f>SUM(C49:N49)</f>
        <v>0</v>
      </c>
      <c r="P49" s="65"/>
    </row>
    <row r="50" spans="1:16" ht="15.75" thickBot="1">
      <c r="A50" s="65"/>
      <c r="B50" s="135" t="s">
        <v>42</v>
      </c>
      <c r="C50" s="374">
        <f t="shared" ref="C50:O50" si="3">SUM(C45:C49)</f>
        <v>170303</v>
      </c>
      <c r="D50" s="374">
        <f t="shared" si="3"/>
        <v>330829</v>
      </c>
      <c r="E50" s="374">
        <f t="shared" si="3"/>
        <v>287575</v>
      </c>
      <c r="F50" s="374">
        <f t="shared" si="3"/>
        <v>170133</v>
      </c>
      <c r="G50" s="374">
        <f t="shared" si="3"/>
        <v>149674</v>
      </c>
      <c r="H50" s="374">
        <f t="shared" si="3"/>
        <v>226385</v>
      </c>
      <c r="I50" s="374">
        <f t="shared" si="3"/>
        <v>201555</v>
      </c>
      <c r="J50" s="374">
        <f t="shared" si="3"/>
        <v>298549</v>
      </c>
      <c r="K50" s="374">
        <f t="shared" si="3"/>
        <v>263963</v>
      </c>
      <c r="L50" s="374">
        <f t="shared" si="3"/>
        <v>176419</v>
      </c>
      <c r="M50" s="374">
        <f t="shared" si="3"/>
        <v>205882</v>
      </c>
      <c r="N50" s="374">
        <f t="shared" si="3"/>
        <v>273580</v>
      </c>
      <c r="O50" s="375">
        <f t="shared" si="3"/>
        <v>2754847</v>
      </c>
      <c r="P50" s="65"/>
    </row>
    <row r="51" spans="1:16" ht="13.5" thickTop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</row>
    <row r="52" spans="1:16">
      <c r="O52" s="2" t="s">
        <v>9</v>
      </c>
      <c r="P52" s="65"/>
    </row>
  </sheetData>
  <phoneticPr fontId="0" type="noConversion"/>
  <hyperlinks>
    <hyperlink ref="O26" location="INDICE!C3" display="Volver al Indice"/>
    <hyperlink ref="B5" location="INDICE!C3" display="Volver al Indice"/>
    <hyperlink ref="B30" location="INDICE!C3" display="Volver al Indice"/>
    <hyperlink ref="O52" location="INDICE!C3" display="Volver al Indice"/>
  </hyperlinks>
  <printOptions horizontalCentered="1"/>
  <pageMargins left="0.19685039370078741" right="0.19685039370078741" top="0.78740157480314965" bottom="0.98425196850393704" header="0" footer="0"/>
  <pageSetup scale="7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1:P15"/>
  <sheetViews>
    <sheetView topLeftCell="C1" zoomScale="90" zoomScaleNormal="90" workbookViewId="0">
      <selection activeCell="O14" sqref="O14"/>
    </sheetView>
  </sheetViews>
  <sheetFormatPr baseColWidth="10" defaultColWidth="4.28515625" defaultRowHeight="12.75"/>
  <cols>
    <col min="1" max="1" width="4.28515625" customWidth="1"/>
    <col min="2" max="2" width="16.28515625" bestFit="1" customWidth="1"/>
    <col min="3" max="10" width="10.140625" bestFit="1" customWidth="1"/>
    <col min="11" max="11" width="11.7109375" customWidth="1"/>
    <col min="12" max="12" width="10.85546875" customWidth="1"/>
    <col min="13" max="13" width="12.140625" bestFit="1" customWidth="1"/>
    <col min="14" max="14" width="11.28515625" bestFit="1" customWidth="1"/>
    <col min="15" max="15" width="13.42578125" bestFit="1" customWidth="1"/>
    <col min="16" max="16" width="1.5703125" bestFit="1" customWidth="1"/>
  </cols>
  <sheetData>
    <row r="1" spans="1:16" ht="15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4"/>
    </row>
    <row r="2" spans="1:16" ht="15.75">
      <c r="A2" s="139"/>
      <c r="B2" s="263" t="s">
        <v>29</v>
      </c>
      <c r="C2" s="262"/>
      <c r="D2" s="262"/>
      <c r="E2" s="262"/>
      <c r="F2" s="262"/>
      <c r="G2" s="262"/>
      <c r="H2" s="140"/>
      <c r="I2" s="140"/>
      <c r="J2" s="140"/>
      <c r="K2" s="140"/>
      <c r="L2" s="140"/>
      <c r="M2" s="140"/>
      <c r="N2" s="140"/>
      <c r="O2" s="140"/>
      <c r="P2" s="4" t="s">
        <v>15</v>
      </c>
    </row>
    <row r="3" spans="1:16" ht="15.75">
      <c r="A3" s="139"/>
      <c r="B3" s="128" t="s">
        <v>377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4"/>
    </row>
    <row r="4" spans="1:16" ht="15.75" thickBot="1">
      <c r="A4" s="139"/>
      <c r="B4" s="2" t="s">
        <v>9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4"/>
    </row>
    <row r="5" spans="1:16" ht="16.5" thickTop="1">
      <c r="A5" s="139"/>
      <c r="B5" s="142" t="s">
        <v>86</v>
      </c>
      <c r="C5" s="143" t="s">
        <v>0</v>
      </c>
      <c r="D5" s="143" t="s">
        <v>1</v>
      </c>
      <c r="E5" s="144" t="s">
        <v>2</v>
      </c>
      <c r="F5" s="144" t="s">
        <v>3</v>
      </c>
      <c r="G5" s="144" t="s">
        <v>4</v>
      </c>
      <c r="H5" s="145" t="s">
        <v>11</v>
      </c>
      <c r="I5" s="145" t="s">
        <v>5</v>
      </c>
      <c r="J5" s="145" t="s">
        <v>6</v>
      </c>
      <c r="K5" s="145" t="s">
        <v>7</v>
      </c>
      <c r="L5" s="145" t="s">
        <v>8</v>
      </c>
      <c r="M5" s="145" t="s">
        <v>12</v>
      </c>
      <c r="N5" s="145" t="s">
        <v>13</v>
      </c>
      <c r="O5" s="145" t="s">
        <v>14</v>
      </c>
      <c r="P5" s="4"/>
    </row>
    <row r="6" spans="1:16" ht="24.75" customHeight="1">
      <c r="A6" s="139"/>
      <c r="B6" s="146" t="s">
        <v>87</v>
      </c>
      <c r="C6" s="147">
        <f>+C7+C8+C9+C10+C11</f>
        <v>2698916</v>
      </c>
      <c r="D6" s="147">
        <f t="shared" ref="D6:O6" si="0">+D7+D8+D9+D10+D11</f>
        <v>2711178</v>
      </c>
      <c r="E6" s="147">
        <f t="shared" si="0"/>
        <v>2694949</v>
      </c>
      <c r="F6" s="147">
        <f t="shared" si="0"/>
        <v>2708494</v>
      </c>
      <c r="G6" s="147">
        <f t="shared" si="0"/>
        <v>2685127</v>
      </c>
      <c r="H6" s="147">
        <f t="shared" si="0"/>
        <v>2649485</v>
      </c>
      <c r="I6" s="147">
        <f t="shared" si="0"/>
        <v>2626317</v>
      </c>
      <c r="J6" s="147">
        <f t="shared" si="0"/>
        <v>2649904</v>
      </c>
      <c r="K6" s="147">
        <f t="shared" si="0"/>
        <v>2641508</v>
      </c>
      <c r="L6" s="147">
        <f t="shared" si="0"/>
        <v>2641118</v>
      </c>
      <c r="M6" s="147">
        <f t="shared" si="0"/>
        <v>2692470</v>
      </c>
      <c r="N6" s="147">
        <f t="shared" si="0"/>
        <v>2786794</v>
      </c>
      <c r="O6" s="147">
        <f t="shared" si="0"/>
        <v>2682188.3333333335</v>
      </c>
      <c r="P6" s="4"/>
    </row>
    <row r="7" spans="1:16" ht="24.95" customHeight="1">
      <c r="A7" s="139"/>
      <c r="B7" s="148" t="s">
        <v>88</v>
      </c>
      <c r="C7" s="184">
        <v>1429995</v>
      </c>
      <c r="D7" s="149">
        <v>1432263</v>
      </c>
      <c r="E7" s="149">
        <v>1441432</v>
      </c>
      <c r="F7" s="149">
        <v>1447225</v>
      </c>
      <c r="G7" s="149">
        <v>1420301</v>
      </c>
      <c r="H7" s="150">
        <v>1406369</v>
      </c>
      <c r="I7" s="151">
        <v>1391947</v>
      </c>
      <c r="J7" s="151">
        <v>1410695</v>
      </c>
      <c r="K7" s="151">
        <v>1407477</v>
      </c>
      <c r="L7" s="151">
        <v>1404859</v>
      </c>
      <c r="M7" s="151">
        <v>1432180</v>
      </c>
      <c r="N7" s="151">
        <v>1495059</v>
      </c>
      <c r="O7" s="133">
        <f>AVERAGE(C7:N7)</f>
        <v>1426650.1666666667</v>
      </c>
      <c r="P7" s="4"/>
    </row>
    <row r="8" spans="1:16" ht="24.95" customHeight="1">
      <c r="A8" s="139"/>
      <c r="B8" s="148" t="s">
        <v>89</v>
      </c>
      <c r="C8" s="184">
        <v>558317</v>
      </c>
      <c r="D8" s="149">
        <v>563295</v>
      </c>
      <c r="E8" s="149">
        <v>558982</v>
      </c>
      <c r="F8" s="149">
        <v>564478</v>
      </c>
      <c r="G8" s="149">
        <v>563791</v>
      </c>
      <c r="H8" s="150">
        <v>563005</v>
      </c>
      <c r="I8" s="151">
        <v>563603</v>
      </c>
      <c r="J8" s="151">
        <v>565560</v>
      </c>
      <c r="K8" s="151">
        <v>567667</v>
      </c>
      <c r="L8" s="151">
        <v>569831</v>
      </c>
      <c r="M8" s="151">
        <v>588925</v>
      </c>
      <c r="N8" s="151">
        <v>597816</v>
      </c>
      <c r="O8" s="133">
        <f>AVERAGE(C8:N8)</f>
        <v>568772.5</v>
      </c>
      <c r="P8" s="4"/>
    </row>
    <row r="9" spans="1:16" ht="24.95" customHeight="1">
      <c r="A9" s="139"/>
      <c r="B9" s="148" t="s">
        <v>90</v>
      </c>
      <c r="C9" s="184">
        <v>239553</v>
      </c>
      <c r="D9" s="149">
        <v>242259</v>
      </c>
      <c r="E9" s="149">
        <v>225742</v>
      </c>
      <c r="F9" s="149">
        <v>223121</v>
      </c>
      <c r="G9" s="151">
        <v>236487</v>
      </c>
      <c r="H9" s="419">
        <v>227986</v>
      </c>
      <c r="I9" s="151">
        <v>219542</v>
      </c>
      <c r="J9" s="151">
        <v>221124</v>
      </c>
      <c r="K9" s="151">
        <v>216318</v>
      </c>
      <c r="L9" s="151">
        <v>223523</v>
      </c>
      <c r="M9" s="151">
        <v>217899</v>
      </c>
      <c r="N9" s="151">
        <v>237766</v>
      </c>
      <c r="O9" s="133">
        <f>AVERAGE(C9:N9)</f>
        <v>227610</v>
      </c>
      <c r="P9" s="4"/>
    </row>
    <row r="10" spans="1:16" ht="24.95" customHeight="1">
      <c r="A10" s="139"/>
      <c r="B10" s="148" t="s">
        <v>91</v>
      </c>
      <c r="C10" s="184">
        <v>342166</v>
      </c>
      <c r="D10" s="152">
        <v>343149</v>
      </c>
      <c r="E10" s="152">
        <v>340274</v>
      </c>
      <c r="F10" s="152">
        <v>344369</v>
      </c>
      <c r="G10" s="152">
        <v>337516</v>
      </c>
      <c r="H10" s="150">
        <v>324650</v>
      </c>
      <c r="I10" s="151">
        <v>322967</v>
      </c>
      <c r="J10" s="151">
        <v>323333</v>
      </c>
      <c r="K10" s="151">
        <v>322283</v>
      </c>
      <c r="L10" s="151">
        <v>316611</v>
      </c>
      <c r="M10" s="151">
        <v>327345</v>
      </c>
      <c r="N10" s="151">
        <v>327937</v>
      </c>
      <c r="O10" s="133">
        <f>AVERAGE(C10:N10)</f>
        <v>331050</v>
      </c>
      <c r="P10" s="4"/>
    </row>
    <row r="11" spans="1:16" ht="24.95" customHeight="1" thickBot="1">
      <c r="A11" s="139"/>
      <c r="B11" s="153" t="s">
        <v>92</v>
      </c>
      <c r="C11" s="345">
        <v>128885</v>
      </c>
      <c r="D11" s="154">
        <v>130212</v>
      </c>
      <c r="E11" s="154">
        <v>128519</v>
      </c>
      <c r="F11" s="154">
        <v>129301</v>
      </c>
      <c r="G11" s="154">
        <v>127032</v>
      </c>
      <c r="H11" s="155">
        <v>127475</v>
      </c>
      <c r="I11" s="156">
        <v>128258</v>
      </c>
      <c r="J11" s="156">
        <v>129192</v>
      </c>
      <c r="K11" s="156">
        <v>127763</v>
      </c>
      <c r="L11" s="156">
        <v>126294</v>
      </c>
      <c r="M11" s="156">
        <v>126121</v>
      </c>
      <c r="N11" s="156">
        <v>128216</v>
      </c>
      <c r="O11" s="133">
        <f>AVERAGE(C11:N11)</f>
        <v>128105.66666666667</v>
      </c>
      <c r="P11" s="4"/>
    </row>
    <row r="12" spans="1:16" ht="15.75" thickTop="1">
      <c r="A12" s="139"/>
      <c r="B12" s="420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15">
      <c r="A13" s="139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15">
      <c r="A14" s="139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" t="s">
        <v>9</v>
      </c>
      <c r="P14" s="4"/>
    </row>
    <row r="15" spans="1:16" ht="15">
      <c r="A15" s="139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</sheetData>
  <phoneticPr fontId="0" type="noConversion"/>
  <hyperlinks>
    <hyperlink ref="O14" location="INDICE!C3" display="Volver al Indice"/>
    <hyperlink ref="B4" location="INDICE!C3" display="Volver al Indice"/>
    <hyperlink ref="B2:G2" location="NUMERO_DE_TRABAJADORES_COTIZANTES_AL_REGIMEN_SIL__POR_C.C.A.F." display="NUMERO DE TRABAJADORES COTIZANTES AL REGIMEN SIL, POR C.C.A.F."/>
  </hyperlinks>
  <printOptions horizontalCentered="1"/>
  <pageMargins left="0.19685039370078741" right="0.19685039370078741" top="0.78740157480314965" bottom="0.98425196850393704" header="0" footer="0"/>
  <pageSetup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27">
    <pageSetUpPr fitToPage="1"/>
  </sheetPr>
  <dimension ref="A1:P39"/>
  <sheetViews>
    <sheetView zoomScale="90" zoomScaleNormal="90" workbookViewId="0">
      <selection activeCell="B4" sqref="B4"/>
    </sheetView>
  </sheetViews>
  <sheetFormatPr baseColWidth="10" defaultColWidth="4.5703125" defaultRowHeight="12.75"/>
  <cols>
    <col min="1" max="1" width="4.5703125" customWidth="1"/>
    <col min="2" max="2" width="18.5703125" customWidth="1"/>
    <col min="3" max="8" width="11.28515625" bestFit="1" customWidth="1"/>
    <col min="9" max="12" width="11.28515625" customWidth="1"/>
    <col min="13" max="13" width="12.140625" bestFit="1" customWidth="1"/>
    <col min="14" max="14" width="11.42578125" bestFit="1" customWidth="1"/>
    <col min="15" max="15" width="13.42578125" bestFit="1" customWidth="1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>
      <c r="A2" s="4"/>
      <c r="B2" s="140" t="s">
        <v>234</v>
      </c>
      <c r="C2" s="100"/>
      <c r="D2" s="246"/>
      <c r="E2" s="246"/>
      <c r="F2" s="75"/>
      <c r="G2" s="75"/>
      <c r="H2" s="75"/>
      <c r="I2" s="75"/>
      <c r="J2" s="75"/>
      <c r="K2" s="75"/>
      <c r="L2" s="75"/>
      <c r="M2" s="75"/>
      <c r="N2" s="75"/>
      <c r="O2" s="75"/>
      <c r="P2" s="4"/>
    </row>
    <row r="3" spans="1:16" ht="15.75">
      <c r="A3" s="4"/>
      <c r="B3" s="140" t="s">
        <v>379</v>
      </c>
      <c r="C3" s="100"/>
      <c r="D3" s="246"/>
      <c r="E3" s="246"/>
      <c r="F3" s="75"/>
      <c r="G3" s="75"/>
      <c r="H3" s="75"/>
      <c r="I3" s="75"/>
      <c r="J3" s="75"/>
      <c r="K3" s="75"/>
      <c r="L3" s="75"/>
      <c r="M3" s="75"/>
      <c r="N3" s="75"/>
      <c r="O3" s="75"/>
      <c r="P3" s="4"/>
    </row>
    <row r="4" spans="1:16" ht="15.75" thickBot="1">
      <c r="A4" s="4"/>
      <c r="B4" s="2" t="s">
        <v>9</v>
      </c>
      <c r="C4" s="141"/>
      <c r="D4" s="141"/>
      <c r="E4" s="141"/>
      <c r="F4" s="64"/>
      <c r="G4" s="64"/>
      <c r="H4" s="64"/>
      <c r="I4" s="64"/>
      <c r="J4" s="64"/>
      <c r="K4" s="64"/>
      <c r="L4" s="64"/>
      <c r="M4" s="64"/>
      <c r="N4" s="64"/>
      <c r="O4" s="64"/>
      <c r="P4" s="4"/>
    </row>
    <row r="5" spans="1:16" ht="16.5" thickTop="1">
      <c r="A5" s="4"/>
      <c r="B5" s="247"/>
      <c r="C5" s="66" t="s">
        <v>0</v>
      </c>
      <c r="D5" s="66" t="s">
        <v>1</v>
      </c>
      <c r="E5" s="66" t="s">
        <v>2</v>
      </c>
      <c r="F5" s="66" t="s">
        <v>3</v>
      </c>
      <c r="G5" s="66" t="s">
        <v>4</v>
      </c>
      <c r="H5" s="67" t="s">
        <v>11</v>
      </c>
      <c r="I5" s="67" t="s">
        <v>5</v>
      </c>
      <c r="J5" s="67" t="s">
        <v>6</v>
      </c>
      <c r="K5" s="77" t="s">
        <v>7</v>
      </c>
      <c r="L5" s="67" t="s">
        <v>8</v>
      </c>
      <c r="M5" s="67" t="s">
        <v>12</v>
      </c>
      <c r="N5" s="67" t="s">
        <v>13</v>
      </c>
      <c r="O5" s="67" t="s">
        <v>42</v>
      </c>
      <c r="P5" s="4"/>
    </row>
    <row r="6" spans="1:16" ht="15.75">
      <c r="A6" s="4"/>
      <c r="B6" s="248" t="s">
        <v>235</v>
      </c>
      <c r="C6" s="147">
        <f t="shared" ref="C6:O6" si="0">+C7+C8+C9+C10+C11</f>
        <v>92172</v>
      </c>
      <c r="D6" s="147">
        <f t="shared" si="0"/>
        <v>91235</v>
      </c>
      <c r="E6" s="147">
        <f t="shared" si="0"/>
        <v>103118</v>
      </c>
      <c r="F6" s="147">
        <f t="shared" si="0"/>
        <v>103315</v>
      </c>
      <c r="G6" s="147">
        <f t="shared" si="0"/>
        <v>111819</v>
      </c>
      <c r="H6" s="147">
        <f t="shared" si="0"/>
        <v>122812</v>
      </c>
      <c r="I6" s="147">
        <f t="shared" si="0"/>
        <v>120110</v>
      </c>
      <c r="J6" s="147">
        <f t="shared" si="0"/>
        <v>138809</v>
      </c>
      <c r="K6" s="147">
        <f t="shared" si="0"/>
        <v>128717</v>
      </c>
      <c r="L6" s="147">
        <f t="shared" si="0"/>
        <v>117160</v>
      </c>
      <c r="M6" s="147">
        <f t="shared" si="0"/>
        <v>117873</v>
      </c>
      <c r="N6" s="147">
        <f t="shared" si="0"/>
        <v>125800</v>
      </c>
      <c r="O6" s="147">
        <f t="shared" si="0"/>
        <v>1372940</v>
      </c>
      <c r="P6" s="4"/>
    </row>
    <row r="7" spans="1:16" ht="15">
      <c r="A7" s="4"/>
      <c r="B7" s="249" t="s">
        <v>230</v>
      </c>
      <c r="C7" s="250">
        <v>49042</v>
      </c>
      <c r="D7" s="251">
        <v>49156</v>
      </c>
      <c r="E7" s="251">
        <v>56582</v>
      </c>
      <c r="F7" s="251">
        <v>54633</v>
      </c>
      <c r="G7" s="251">
        <v>58242</v>
      </c>
      <c r="H7" s="251">
        <v>65300</v>
      </c>
      <c r="I7" s="251">
        <v>60449</v>
      </c>
      <c r="J7" s="149">
        <v>76414</v>
      </c>
      <c r="K7" s="151">
        <f>64941+2667</f>
        <v>67608</v>
      </c>
      <c r="L7" s="151">
        <v>61884</v>
      </c>
      <c r="M7" s="151">
        <v>62386</v>
      </c>
      <c r="N7" s="260">
        <v>68542</v>
      </c>
      <c r="O7" s="252">
        <f>SUM(C7:N7)</f>
        <v>730238</v>
      </c>
      <c r="P7" s="4"/>
    </row>
    <row r="8" spans="1:16" ht="15">
      <c r="A8" s="4"/>
      <c r="B8" s="249" t="s">
        <v>89</v>
      </c>
      <c r="C8" s="250">
        <v>22327</v>
      </c>
      <c r="D8" s="251">
        <v>18445</v>
      </c>
      <c r="E8" s="251">
        <v>21274</v>
      </c>
      <c r="F8" s="251">
        <v>20228</v>
      </c>
      <c r="G8" s="251">
        <v>22623</v>
      </c>
      <c r="H8" s="251">
        <v>27995</v>
      </c>
      <c r="I8" s="251">
        <v>30379</v>
      </c>
      <c r="J8" s="151">
        <v>28614</v>
      </c>
      <c r="K8" s="151">
        <f>28614</f>
        <v>28614</v>
      </c>
      <c r="L8" s="151">
        <v>28614</v>
      </c>
      <c r="M8" s="151">
        <v>23273</v>
      </c>
      <c r="N8" s="260">
        <v>26307</v>
      </c>
      <c r="O8" s="252">
        <f>SUM(C8:N8)</f>
        <v>298693</v>
      </c>
      <c r="P8" s="4"/>
    </row>
    <row r="9" spans="1:16" ht="15">
      <c r="A9" s="4"/>
      <c r="B9" s="249" t="s">
        <v>90</v>
      </c>
      <c r="C9" s="250">
        <v>10050</v>
      </c>
      <c r="D9" s="251">
        <v>12228</v>
      </c>
      <c r="E9" s="251">
        <v>14188</v>
      </c>
      <c r="F9" s="251">
        <v>14533</v>
      </c>
      <c r="G9" s="251">
        <v>16654</v>
      </c>
      <c r="H9" s="251">
        <v>16335</v>
      </c>
      <c r="I9" s="251">
        <v>15663</v>
      </c>
      <c r="J9" s="151">
        <v>18402</v>
      </c>
      <c r="K9" s="151">
        <f>16954+923</f>
        <v>17877</v>
      </c>
      <c r="L9" s="151">
        <v>14607</v>
      </c>
      <c r="M9" s="151">
        <v>16906</v>
      </c>
      <c r="N9" s="260">
        <v>14980</v>
      </c>
      <c r="O9" s="252">
        <f>SUM(C9:N9)</f>
        <v>182423</v>
      </c>
      <c r="P9" s="4"/>
    </row>
    <row r="10" spans="1:16" ht="15">
      <c r="A10" s="4"/>
      <c r="B10" s="249" t="s">
        <v>231</v>
      </c>
      <c r="C10" s="251">
        <v>8508</v>
      </c>
      <c r="D10" s="251">
        <v>8694</v>
      </c>
      <c r="E10" s="251">
        <v>8619</v>
      </c>
      <c r="F10" s="251">
        <v>10756</v>
      </c>
      <c r="G10" s="251">
        <v>11146</v>
      </c>
      <c r="H10" s="251">
        <v>10675</v>
      </c>
      <c r="I10" s="251">
        <v>10474</v>
      </c>
      <c r="J10" s="151">
        <v>11978</v>
      </c>
      <c r="K10" s="151">
        <f>11410+187</f>
        <v>11597</v>
      </c>
      <c r="L10" s="151">
        <v>8988</v>
      </c>
      <c r="M10" s="151">
        <v>11054</v>
      </c>
      <c r="N10" s="260">
        <v>12754</v>
      </c>
      <c r="O10" s="252">
        <f>SUM(C10:N10)</f>
        <v>125243</v>
      </c>
      <c r="P10" s="4"/>
    </row>
    <row r="11" spans="1:16" ht="15.75" thickBot="1">
      <c r="A11" s="4"/>
      <c r="B11" s="253" t="s">
        <v>236</v>
      </c>
      <c r="C11" s="254">
        <v>2245</v>
      </c>
      <c r="D11" s="255">
        <v>2712</v>
      </c>
      <c r="E11" s="255">
        <v>2455</v>
      </c>
      <c r="F11" s="255">
        <v>3165</v>
      </c>
      <c r="G11" s="255">
        <v>3154</v>
      </c>
      <c r="H11" s="255">
        <v>2507</v>
      </c>
      <c r="I11" s="255">
        <v>3145</v>
      </c>
      <c r="J11" s="156">
        <v>3401</v>
      </c>
      <c r="K11" s="156">
        <f>2892+129</f>
        <v>3021</v>
      </c>
      <c r="L11" s="156">
        <v>3067</v>
      </c>
      <c r="M11" s="156">
        <v>4254</v>
      </c>
      <c r="N11" s="261">
        <v>3217</v>
      </c>
      <c r="O11" s="256">
        <f>SUM(C11:N11)</f>
        <v>36343</v>
      </c>
      <c r="P11" s="4"/>
    </row>
    <row r="12" spans="1:16" ht="15.75" thickTop="1">
      <c r="A12" s="4"/>
      <c r="B12" s="257" t="s">
        <v>237</v>
      </c>
      <c r="C12" s="64"/>
      <c r="D12" s="258"/>
      <c r="E12" s="258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4"/>
    </row>
    <row r="13" spans="1:16">
      <c r="A13" s="4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4"/>
    </row>
    <row r="14" spans="1:16" ht="15">
      <c r="A14" s="4"/>
      <c r="B14" s="259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4"/>
    </row>
    <row r="15" spans="1:16" ht="15">
      <c r="A15" s="4"/>
      <c r="B15" s="601" t="s">
        <v>31</v>
      </c>
      <c r="C15" s="590"/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0"/>
      <c r="P15" s="4"/>
    </row>
    <row r="16" spans="1:16" ht="15">
      <c r="A16" s="4"/>
      <c r="B16" s="140" t="s">
        <v>379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4"/>
    </row>
    <row r="17" spans="1:16" ht="15.75" thickBot="1">
      <c r="A17" s="4"/>
      <c r="B17" s="141"/>
      <c r="C17" s="141"/>
      <c r="D17" s="141"/>
      <c r="E17" s="141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4"/>
    </row>
    <row r="18" spans="1:16" ht="16.5" thickTop="1">
      <c r="A18" s="4"/>
      <c r="B18" s="247"/>
      <c r="C18" s="66" t="s">
        <v>0</v>
      </c>
      <c r="D18" s="66" t="s">
        <v>1</v>
      </c>
      <c r="E18" s="66" t="s">
        <v>2</v>
      </c>
      <c r="F18" s="66" t="s">
        <v>3</v>
      </c>
      <c r="G18" s="66" t="s">
        <v>4</v>
      </c>
      <c r="H18" s="67" t="s">
        <v>11</v>
      </c>
      <c r="I18" s="67" t="s">
        <v>5</v>
      </c>
      <c r="J18" s="67" t="s">
        <v>6</v>
      </c>
      <c r="K18" s="77" t="s">
        <v>7</v>
      </c>
      <c r="L18" s="67" t="s">
        <v>8</v>
      </c>
      <c r="M18" s="67" t="s">
        <v>12</v>
      </c>
      <c r="N18" s="67" t="s">
        <v>13</v>
      </c>
      <c r="O18" s="67" t="s">
        <v>42</v>
      </c>
      <c r="P18" s="4"/>
    </row>
    <row r="19" spans="1:16" ht="15.75">
      <c r="A19" s="4"/>
      <c r="B19" s="248" t="s">
        <v>235</v>
      </c>
      <c r="C19" s="147">
        <f t="shared" ref="C19:O19" si="1">+C20+C21+C22+C23+C24</f>
        <v>1776572</v>
      </c>
      <c r="D19" s="147">
        <f t="shared" si="1"/>
        <v>1553180</v>
      </c>
      <c r="E19" s="147">
        <f t="shared" si="1"/>
        <v>1909402</v>
      </c>
      <c r="F19" s="147">
        <f t="shared" si="1"/>
        <v>1841345</v>
      </c>
      <c r="G19" s="147">
        <f t="shared" si="1"/>
        <v>1902952</v>
      </c>
      <c r="H19" s="147">
        <f t="shared" si="1"/>
        <v>1945813</v>
      </c>
      <c r="I19" s="147">
        <f t="shared" si="1"/>
        <v>1884167</v>
      </c>
      <c r="J19" s="147">
        <f t="shared" si="1"/>
        <v>2138721</v>
      </c>
      <c r="K19" s="147">
        <f t="shared" si="1"/>
        <v>2055179</v>
      </c>
      <c r="L19" s="147">
        <f t="shared" si="1"/>
        <v>1879014</v>
      </c>
      <c r="M19" s="147">
        <f t="shared" si="1"/>
        <v>2034313</v>
      </c>
      <c r="N19" s="147">
        <f t="shared" si="1"/>
        <v>2103623</v>
      </c>
      <c r="O19" s="147">
        <f t="shared" si="1"/>
        <v>23024281</v>
      </c>
      <c r="P19" s="4"/>
    </row>
    <row r="20" spans="1:16" ht="15">
      <c r="A20" s="4"/>
      <c r="B20" s="249" t="s">
        <v>230</v>
      </c>
      <c r="C20" s="250">
        <v>980852</v>
      </c>
      <c r="D20" s="251">
        <v>854454</v>
      </c>
      <c r="E20" s="251">
        <v>1113042</v>
      </c>
      <c r="F20" s="251">
        <v>1021430</v>
      </c>
      <c r="G20" s="251">
        <v>1022833</v>
      </c>
      <c r="H20" s="251">
        <v>1087702</v>
      </c>
      <c r="I20" s="251">
        <v>1016320</v>
      </c>
      <c r="J20" s="149">
        <v>1210338</v>
      </c>
      <c r="K20" s="151">
        <f>1083855+73859</f>
        <v>1157714</v>
      </c>
      <c r="L20" s="151">
        <v>1077800</v>
      </c>
      <c r="M20" s="151">
        <v>1094223</v>
      </c>
      <c r="N20" s="260">
        <v>1183490</v>
      </c>
      <c r="O20" s="252">
        <f>SUM(C20:N20)</f>
        <v>12820198</v>
      </c>
      <c r="P20" s="4"/>
    </row>
    <row r="21" spans="1:16" ht="15">
      <c r="A21" s="4"/>
      <c r="B21" s="249" t="s">
        <v>89</v>
      </c>
      <c r="C21" s="250">
        <v>394886</v>
      </c>
      <c r="D21" s="251">
        <v>317876</v>
      </c>
      <c r="E21" s="251">
        <v>376386</v>
      </c>
      <c r="F21" s="251">
        <v>353620</v>
      </c>
      <c r="G21" s="251">
        <v>376032</v>
      </c>
      <c r="H21" s="251">
        <v>421548</v>
      </c>
      <c r="I21" s="251">
        <v>435992</v>
      </c>
      <c r="J21" s="151">
        <v>433599</v>
      </c>
      <c r="K21" s="151">
        <f>404647+31599</f>
        <v>436246</v>
      </c>
      <c r="L21" s="151">
        <v>385704</v>
      </c>
      <c r="M21" s="151">
        <v>428192</v>
      </c>
      <c r="N21" s="260">
        <v>441479</v>
      </c>
      <c r="O21" s="252">
        <f>SUM(C21:N21)</f>
        <v>4801560</v>
      </c>
      <c r="P21" s="4"/>
    </row>
    <row r="22" spans="1:16" ht="15">
      <c r="A22" s="4"/>
      <c r="B22" s="249" t="s">
        <v>90</v>
      </c>
      <c r="C22" s="250">
        <v>150599</v>
      </c>
      <c r="D22" s="251">
        <v>144228</v>
      </c>
      <c r="E22" s="251">
        <v>175172</v>
      </c>
      <c r="F22" s="251">
        <v>182417</v>
      </c>
      <c r="G22" s="251">
        <v>208682</v>
      </c>
      <c r="H22" s="251">
        <v>176730</v>
      </c>
      <c r="I22" s="251">
        <v>162895</v>
      </c>
      <c r="J22" s="151">
        <v>199660</v>
      </c>
      <c r="K22" s="151">
        <f>172659+12591</f>
        <v>185250</v>
      </c>
      <c r="L22" s="151">
        <v>159698</v>
      </c>
      <c r="M22" s="151">
        <v>187166</v>
      </c>
      <c r="N22" s="260">
        <v>160438</v>
      </c>
      <c r="O22" s="252">
        <f>SUM(C22:N22)</f>
        <v>2092935</v>
      </c>
      <c r="P22" s="4"/>
    </row>
    <row r="23" spans="1:16" ht="15">
      <c r="A23" s="4"/>
      <c r="B23" s="249" t="s">
        <v>231</v>
      </c>
      <c r="C23" s="251">
        <v>192957</v>
      </c>
      <c r="D23" s="251">
        <v>177198</v>
      </c>
      <c r="E23" s="251">
        <v>186906</v>
      </c>
      <c r="F23" s="251">
        <v>213504</v>
      </c>
      <c r="G23" s="251">
        <v>221391</v>
      </c>
      <c r="H23" s="251">
        <v>203358</v>
      </c>
      <c r="I23" s="251">
        <v>202476</v>
      </c>
      <c r="J23" s="151">
        <v>227405</v>
      </c>
      <c r="K23" s="151">
        <f>205256+5054</f>
        <v>210310</v>
      </c>
      <c r="L23" s="151">
        <v>185550</v>
      </c>
      <c r="M23" s="151">
        <v>233635</v>
      </c>
      <c r="N23" s="260">
        <v>243484</v>
      </c>
      <c r="O23" s="252">
        <f>SUM(C23:N23)</f>
        <v>2498174</v>
      </c>
      <c r="P23" s="4"/>
    </row>
    <row r="24" spans="1:16" ht="15.75" thickBot="1">
      <c r="A24" s="4"/>
      <c r="B24" s="253" t="s">
        <v>236</v>
      </c>
      <c r="C24" s="254">
        <v>57278</v>
      </c>
      <c r="D24" s="255">
        <v>59424</v>
      </c>
      <c r="E24" s="255">
        <v>57896</v>
      </c>
      <c r="F24" s="255">
        <v>70374</v>
      </c>
      <c r="G24" s="255">
        <v>74014</v>
      </c>
      <c r="H24" s="255">
        <v>56475</v>
      </c>
      <c r="I24" s="255">
        <v>66484</v>
      </c>
      <c r="J24" s="156">
        <v>67719</v>
      </c>
      <c r="K24" s="156">
        <f>62570+3089</f>
        <v>65659</v>
      </c>
      <c r="L24" s="156">
        <v>70262</v>
      </c>
      <c r="M24" s="156">
        <v>91097</v>
      </c>
      <c r="N24" s="261">
        <v>74732</v>
      </c>
      <c r="O24" s="256">
        <f>SUM(C24:N24)</f>
        <v>811414</v>
      </c>
      <c r="P24" s="4"/>
    </row>
    <row r="25" spans="1:16" ht="15.75" thickTop="1">
      <c r="A25" s="4"/>
      <c r="B25" s="257" t="s">
        <v>237</v>
      </c>
      <c r="C25" s="258"/>
      <c r="D25" s="258"/>
      <c r="E25" s="258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4"/>
    </row>
    <row r="26" spans="1:16">
      <c r="A26" s="4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4"/>
    </row>
    <row r="27" spans="1:16" ht="15">
      <c r="A27" s="4"/>
      <c r="B27" s="140" t="s">
        <v>32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4"/>
    </row>
    <row r="28" spans="1:16" ht="15">
      <c r="A28" s="4"/>
      <c r="B28" s="140" t="s">
        <v>379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4"/>
    </row>
    <row r="29" spans="1:16" ht="15" thickBot="1">
      <c r="A29" s="4"/>
      <c r="B29" s="602" t="s">
        <v>238</v>
      </c>
      <c r="C29" s="602"/>
      <c r="D29" s="602"/>
      <c r="E29" s="602"/>
      <c r="F29" s="602"/>
      <c r="G29" s="602"/>
      <c r="H29" s="602"/>
      <c r="I29" s="602"/>
      <c r="J29" s="602"/>
      <c r="K29" s="602"/>
      <c r="L29" s="602"/>
      <c r="M29" s="602"/>
      <c r="N29" s="602"/>
      <c r="O29" s="602"/>
      <c r="P29" s="4"/>
    </row>
    <row r="30" spans="1:16" ht="16.5" thickTop="1">
      <c r="A30" s="4"/>
      <c r="B30" s="247"/>
      <c r="C30" s="66" t="s">
        <v>0</v>
      </c>
      <c r="D30" s="66" t="s">
        <v>1</v>
      </c>
      <c r="E30" s="66" t="s">
        <v>2</v>
      </c>
      <c r="F30" s="66" t="s">
        <v>3</v>
      </c>
      <c r="G30" s="66" t="s">
        <v>4</v>
      </c>
      <c r="H30" s="67" t="s">
        <v>11</v>
      </c>
      <c r="I30" s="67" t="s">
        <v>5</v>
      </c>
      <c r="J30" s="67" t="s">
        <v>6</v>
      </c>
      <c r="K30" s="77" t="s">
        <v>7</v>
      </c>
      <c r="L30" s="67" t="s">
        <v>8</v>
      </c>
      <c r="M30" s="67" t="s">
        <v>12</v>
      </c>
      <c r="N30" s="67" t="s">
        <v>13</v>
      </c>
      <c r="O30" s="67" t="s">
        <v>42</v>
      </c>
      <c r="P30" s="4"/>
    </row>
    <row r="31" spans="1:16" ht="15.75">
      <c r="A31" s="4"/>
      <c r="B31" s="248" t="s">
        <v>235</v>
      </c>
      <c r="C31" s="147">
        <f t="shared" ref="C31:O31" si="2">+C32+C33+C34+C35+C36</f>
        <v>20619508</v>
      </c>
      <c r="D31" s="147">
        <f t="shared" si="2"/>
        <v>17991650</v>
      </c>
      <c r="E31" s="147">
        <f t="shared" si="2"/>
        <v>21863479</v>
      </c>
      <c r="F31" s="147">
        <f t="shared" si="2"/>
        <v>21683560</v>
      </c>
      <c r="G31" s="147">
        <f t="shared" si="2"/>
        <v>22491101</v>
      </c>
      <c r="H31" s="147">
        <f t="shared" si="2"/>
        <v>23636549</v>
      </c>
      <c r="I31" s="147">
        <f t="shared" si="2"/>
        <v>22634074</v>
      </c>
      <c r="J31" s="147">
        <f t="shared" si="2"/>
        <v>26181780</v>
      </c>
      <c r="K31" s="147">
        <f t="shared" si="2"/>
        <v>25230545</v>
      </c>
      <c r="L31" s="147">
        <f t="shared" si="2"/>
        <v>22740308</v>
      </c>
      <c r="M31" s="147">
        <f t="shared" si="2"/>
        <v>25539245</v>
      </c>
      <c r="N31" s="147">
        <f t="shared" si="2"/>
        <v>25728686</v>
      </c>
      <c r="O31" s="147">
        <f t="shared" si="2"/>
        <v>276340485</v>
      </c>
      <c r="P31" s="4"/>
    </row>
    <row r="32" spans="1:16" ht="15">
      <c r="A32" s="4"/>
      <c r="B32" s="249" t="s">
        <v>230</v>
      </c>
      <c r="C32" s="250">
        <v>11080480</v>
      </c>
      <c r="D32" s="251">
        <v>9777615</v>
      </c>
      <c r="E32" s="251">
        <v>12976024</v>
      </c>
      <c r="F32" s="251">
        <v>12226216</v>
      </c>
      <c r="G32" s="251">
        <v>12315839</v>
      </c>
      <c r="H32" s="251">
        <v>13260801</v>
      </c>
      <c r="I32" s="251">
        <v>11959566</v>
      </c>
      <c r="J32" s="149">
        <v>14786073</v>
      </c>
      <c r="K32" s="151">
        <v>14019281</v>
      </c>
      <c r="L32" s="151">
        <v>12910440</v>
      </c>
      <c r="M32" s="151">
        <v>13880918</v>
      </c>
      <c r="N32" s="260">
        <v>14199925</v>
      </c>
      <c r="O32" s="252">
        <f>SUM(C32:N32)</f>
        <v>153393178</v>
      </c>
      <c r="P32" s="4"/>
    </row>
    <row r="33" spans="1:16" ht="15">
      <c r="A33" s="4"/>
      <c r="B33" s="249" t="s">
        <v>89</v>
      </c>
      <c r="C33" s="250">
        <v>4704385</v>
      </c>
      <c r="D33" s="251">
        <v>3811833</v>
      </c>
      <c r="E33" s="251">
        <v>4141075</v>
      </c>
      <c r="F33" s="251">
        <v>4220454</v>
      </c>
      <c r="G33" s="251">
        <v>4486205</v>
      </c>
      <c r="H33" s="251">
        <v>5180113</v>
      </c>
      <c r="I33" s="251">
        <v>5400854</v>
      </c>
      <c r="J33" s="151">
        <v>5426181</v>
      </c>
      <c r="K33" s="151">
        <v>5491381</v>
      </c>
      <c r="L33" s="151">
        <v>4805277</v>
      </c>
      <c r="M33" s="151">
        <v>5374969</v>
      </c>
      <c r="N33" s="260">
        <v>5677326</v>
      </c>
      <c r="O33" s="252">
        <f>SUM(C33:N33)</f>
        <v>58720053</v>
      </c>
      <c r="P33" s="4"/>
    </row>
    <row r="34" spans="1:16" ht="15">
      <c r="A34" s="4"/>
      <c r="B34" s="249" t="s">
        <v>90</v>
      </c>
      <c r="C34" s="250">
        <v>2072948</v>
      </c>
      <c r="D34" s="251">
        <v>1831440</v>
      </c>
      <c r="E34" s="251">
        <v>2151773</v>
      </c>
      <c r="F34" s="251">
        <v>2127829</v>
      </c>
      <c r="G34" s="251">
        <v>2490914</v>
      </c>
      <c r="H34" s="251">
        <v>2308639</v>
      </c>
      <c r="I34" s="251">
        <v>2225648</v>
      </c>
      <c r="J34" s="151">
        <v>2663485</v>
      </c>
      <c r="K34" s="151">
        <v>2582908</v>
      </c>
      <c r="L34" s="151">
        <v>2138521</v>
      </c>
      <c r="M34" s="151">
        <v>2655259</v>
      </c>
      <c r="N34" s="260">
        <v>2190210</v>
      </c>
      <c r="O34" s="252">
        <f>SUM(C34:N34)</f>
        <v>27439574</v>
      </c>
      <c r="P34" s="4"/>
    </row>
    <row r="35" spans="1:16" ht="15">
      <c r="A35" s="4"/>
      <c r="B35" s="249" t="s">
        <v>231</v>
      </c>
      <c r="C35" s="251">
        <v>2198512</v>
      </c>
      <c r="D35" s="251">
        <v>1980568</v>
      </c>
      <c r="E35" s="251">
        <v>2024774</v>
      </c>
      <c r="F35" s="251">
        <v>2405143</v>
      </c>
      <c r="G35" s="251">
        <v>2459232</v>
      </c>
      <c r="H35" s="251">
        <v>2322410</v>
      </c>
      <c r="I35" s="251">
        <v>2374442</v>
      </c>
      <c r="J35" s="151">
        <v>2619643</v>
      </c>
      <c r="K35" s="151">
        <v>2470812</v>
      </c>
      <c r="L35" s="151">
        <v>2174206</v>
      </c>
      <c r="M35" s="151">
        <v>2697152</v>
      </c>
      <c r="N35" s="260">
        <v>2900661</v>
      </c>
      <c r="O35" s="252">
        <f>SUM(C35:N35)</f>
        <v>28627555</v>
      </c>
      <c r="P35" s="4"/>
    </row>
    <row r="36" spans="1:16" ht="15.75" thickBot="1">
      <c r="A36" s="4"/>
      <c r="B36" s="253" t="s">
        <v>236</v>
      </c>
      <c r="C36" s="254">
        <v>563183</v>
      </c>
      <c r="D36" s="255">
        <v>590194</v>
      </c>
      <c r="E36" s="255">
        <v>569833</v>
      </c>
      <c r="F36" s="255">
        <v>703918</v>
      </c>
      <c r="G36" s="255">
        <v>738911</v>
      </c>
      <c r="H36" s="255">
        <v>564586</v>
      </c>
      <c r="I36" s="255">
        <v>673564</v>
      </c>
      <c r="J36" s="156">
        <v>686398</v>
      </c>
      <c r="K36" s="156">
        <v>666163</v>
      </c>
      <c r="L36" s="156">
        <v>711864</v>
      </c>
      <c r="M36" s="156">
        <v>930947</v>
      </c>
      <c r="N36" s="261">
        <v>760564</v>
      </c>
      <c r="O36" s="252">
        <f>SUM(C36:N36)</f>
        <v>8160125</v>
      </c>
      <c r="P36" s="4"/>
    </row>
    <row r="37" spans="1:16" ht="15.75" thickTop="1">
      <c r="A37" s="4"/>
      <c r="B37" s="257" t="s">
        <v>237</v>
      </c>
      <c r="C37" s="258"/>
      <c r="D37" s="258"/>
      <c r="E37" s="258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4"/>
    </row>
    <row r="38" spans="1:16">
      <c r="A38" s="4"/>
      <c r="B38" s="257" t="s">
        <v>239</v>
      </c>
      <c r="C38" s="64"/>
      <c r="D38" s="64"/>
      <c r="E38" s="64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4"/>
    </row>
    <row r="39" spans="1:1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 t="s">
        <v>9</v>
      </c>
      <c r="P39" s="4"/>
    </row>
  </sheetData>
  <mergeCells count="2">
    <mergeCell ref="B15:O15"/>
    <mergeCell ref="B29:O29"/>
  </mergeCells>
  <phoneticPr fontId="0" type="noConversion"/>
  <hyperlinks>
    <hyperlink ref="O39" location="INDICE!C3" display="Volver al Indice"/>
    <hyperlink ref="B4" location="INDICE!C3" display="Volver al Indice"/>
  </hyperlinks>
  <printOptions horizontalCentered="1"/>
  <pageMargins left="0.19685039370078741" right="0.19685039370078741" top="0.74803149606299213" bottom="0.98425196850393704" header="0" footer="0"/>
  <pageSetup scale="8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6">
    <pageSetUpPr fitToPage="1"/>
  </sheetPr>
  <dimension ref="A1:P38"/>
  <sheetViews>
    <sheetView workbookViewId="0">
      <selection activeCell="B2" sqref="B2"/>
    </sheetView>
  </sheetViews>
  <sheetFormatPr baseColWidth="10" defaultColWidth="4.5703125" defaultRowHeight="12.75"/>
  <cols>
    <col min="1" max="1" width="3.85546875" customWidth="1"/>
    <col min="2" max="2" width="22.28515625" bestFit="1" customWidth="1"/>
    <col min="3" max="3" width="7.140625" bestFit="1" customWidth="1"/>
    <col min="4" max="4" width="9.140625" bestFit="1" customWidth="1"/>
    <col min="5" max="8" width="7.28515625" bestFit="1" customWidth="1"/>
    <col min="9" max="9" width="7.140625" customWidth="1"/>
    <col min="10" max="10" width="8" bestFit="1" customWidth="1"/>
    <col min="11" max="11" width="7.85546875" customWidth="1"/>
    <col min="12" max="12" width="9.28515625" customWidth="1"/>
    <col min="13" max="13" width="10" customWidth="1"/>
    <col min="14" max="14" width="11.42578125" customWidth="1"/>
    <col min="15" max="15" width="8.140625" bestFit="1" customWidth="1"/>
    <col min="16" max="16" width="6.42578125" customWidth="1"/>
  </cols>
  <sheetData>
    <row r="1" spans="1:16" ht="24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 customHeight="1">
      <c r="A2" s="4"/>
      <c r="B2" s="140" t="s">
        <v>439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4"/>
    </row>
    <row r="3" spans="1:16" ht="15.75" customHeight="1">
      <c r="A3" s="4"/>
      <c r="B3" s="140" t="s">
        <v>377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4"/>
    </row>
    <row r="4" spans="1:16" ht="15.75" thickBot="1">
      <c r="A4" s="4"/>
      <c r="B4" s="2" t="s">
        <v>9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4"/>
    </row>
    <row r="5" spans="1:16" ht="15.75" thickTop="1">
      <c r="A5" s="4"/>
      <c r="B5" s="158"/>
      <c r="C5" s="66" t="s">
        <v>0</v>
      </c>
      <c r="D5" s="476" t="s">
        <v>1</v>
      </c>
      <c r="E5" s="66" t="s">
        <v>2</v>
      </c>
      <c r="F5" s="66" t="s">
        <v>3</v>
      </c>
      <c r="G5" s="66" t="s">
        <v>4</v>
      </c>
      <c r="H5" s="67" t="s">
        <v>11</v>
      </c>
      <c r="I5" s="67" t="s">
        <v>5</v>
      </c>
      <c r="J5" s="67" t="s">
        <v>6</v>
      </c>
      <c r="K5" s="67" t="s">
        <v>270</v>
      </c>
      <c r="L5" s="67" t="s">
        <v>8</v>
      </c>
      <c r="M5" s="77" t="s">
        <v>12</v>
      </c>
      <c r="N5" s="77" t="s">
        <v>13</v>
      </c>
      <c r="O5" s="67" t="s">
        <v>42</v>
      </c>
      <c r="P5" s="65"/>
    </row>
    <row r="6" spans="1:16" ht="15">
      <c r="A6" s="4"/>
      <c r="B6" s="544" t="s">
        <v>93</v>
      </c>
      <c r="C6" s="159"/>
      <c r="D6" s="477"/>
      <c r="E6" s="159"/>
      <c r="F6" s="159"/>
      <c r="G6" s="159"/>
      <c r="H6" s="160"/>
      <c r="I6" s="160"/>
      <c r="J6" s="160"/>
      <c r="K6" s="160"/>
      <c r="L6" s="160"/>
      <c r="M6" s="160"/>
      <c r="N6" s="160"/>
      <c r="O6" s="160"/>
      <c r="P6" s="4"/>
    </row>
    <row r="7" spans="1:16" ht="18" customHeight="1">
      <c r="A7" s="4"/>
      <c r="B7" s="545" t="s">
        <v>353</v>
      </c>
      <c r="C7" s="25">
        <v>1432</v>
      </c>
      <c r="D7" s="56">
        <v>1848</v>
      </c>
      <c r="E7" s="25">
        <v>1635</v>
      </c>
      <c r="F7" s="25">
        <v>1685</v>
      </c>
      <c r="G7" s="25">
        <v>2043</v>
      </c>
      <c r="H7" s="26">
        <v>1543</v>
      </c>
      <c r="I7" s="26">
        <v>1626</v>
      </c>
      <c r="J7" s="26">
        <v>1703</v>
      </c>
      <c r="K7" s="26">
        <v>1984</v>
      </c>
      <c r="L7" s="26">
        <v>1628</v>
      </c>
      <c r="M7" s="26">
        <v>2087</v>
      </c>
      <c r="N7" s="26">
        <v>1626</v>
      </c>
      <c r="O7" s="27">
        <f>SUM(C7:N7)</f>
        <v>20840</v>
      </c>
      <c r="P7" s="4"/>
    </row>
    <row r="8" spans="1:16" ht="18" customHeight="1">
      <c r="A8" s="4"/>
      <c r="B8" s="545" t="s">
        <v>94</v>
      </c>
      <c r="C8" s="25">
        <v>1758</v>
      </c>
      <c r="D8" s="56">
        <v>1879</v>
      </c>
      <c r="E8" s="25">
        <v>2038</v>
      </c>
      <c r="F8" s="25">
        <v>1657</v>
      </c>
      <c r="G8" s="25">
        <v>1964</v>
      </c>
      <c r="H8" s="26">
        <v>1624</v>
      </c>
      <c r="I8" s="26">
        <v>1902</v>
      </c>
      <c r="J8" s="26">
        <v>2354</v>
      </c>
      <c r="K8" s="26">
        <v>1867</v>
      </c>
      <c r="L8" s="26">
        <v>1979</v>
      </c>
      <c r="M8" s="26">
        <v>2226</v>
      </c>
      <c r="N8" s="26">
        <v>2162</v>
      </c>
      <c r="O8" s="27">
        <f>SUM(C8:N8)</f>
        <v>23410</v>
      </c>
      <c r="P8" s="4"/>
    </row>
    <row r="9" spans="1:16" ht="18" customHeight="1">
      <c r="A9" s="4"/>
      <c r="B9" s="545" t="s">
        <v>68</v>
      </c>
      <c r="C9" s="25">
        <v>3583</v>
      </c>
      <c r="D9" s="56">
        <v>3531</v>
      </c>
      <c r="E9" s="25">
        <v>4290</v>
      </c>
      <c r="F9" s="25">
        <v>3134</v>
      </c>
      <c r="G9" s="25">
        <v>3525</v>
      </c>
      <c r="H9" s="26">
        <v>3917</v>
      </c>
      <c r="I9" s="26">
        <v>3275</v>
      </c>
      <c r="J9" s="26">
        <v>3493</v>
      </c>
      <c r="K9" s="26">
        <v>4038</v>
      </c>
      <c r="L9" s="26">
        <v>3420</v>
      </c>
      <c r="M9" s="26">
        <v>3684</v>
      </c>
      <c r="N9" s="457">
        <v>3408</v>
      </c>
      <c r="O9" s="27">
        <f>SUM(C9:N9)</f>
        <v>43298</v>
      </c>
      <c r="P9" s="4"/>
    </row>
    <row r="10" spans="1:16" ht="18" customHeight="1">
      <c r="A10" s="4"/>
      <c r="B10" s="171" t="s">
        <v>42</v>
      </c>
      <c r="C10" s="561">
        <f t="shared" ref="C10:M10" si="0">SUM(C7:C9)</f>
        <v>6773</v>
      </c>
      <c r="D10" s="562">
        <f t="shared" si="0"/>
        <v>7258</v>
      </c>
      <c r="E10" s="561">
        <f t="shared" si="0"/>
        <v>7963</v>
      </c>
      <c r="F10" s="561">
        <f t="shared" si="0"/>
        <v>6476</v>
      </c>
      <c r="G10" s="561">
        <f t="shared" si="0"/>
        <v>7532</v>
      </c>
      <c r="H10" s="561">
        <f t="shared" si="0"/>
        <v>7084</v>
      </c>
      <c r="I10" s="561">
        <f t="shared" si="0"/>
        <v>6803</v>
      </c>
      <c r="J10" s="561">
        <f t="shared" si="0"/>
        <v>7550</v>
      </c>
      <c r="K10" s="561">
        <f>SUM(K7:K9)</f>
        <v>7889</v>
      </c>
      <c r="L10" s="561">
        <f>SUM(L7:L9)</f>
        <v>7027</v>
      </c>
      <c r="M10" s="561">
        <f t="shared" si="0"/>
        <v>7997</v>
      </c>
      <c r="N10" s="561">
        <f>SUM(N7:N9)</f>
        <v>7196</v>
      </c>
      <c r="O10" s="561">
        <f>SUM(O7:O9)</f>
        <v>87548</v>
      </c>
      <c r="P10" s="4"/>
    </row>
    <row r="11" spans="1:16" ht="18" customHeight="1">
      <c r="A11" s="4"/>
      <c r="B11" s="547" t="s">
        <v>95</v>
      </c>
      <c r="C11" s="25"/>
      <c r="D11" s="56"/>
      <c r="E11" s="25"/>
      <c r="F11" s="25"/>
      <c r="G11" s="25"/>
      <c r="H11" s="26"/>
      <c r="I11" s="26"/>
      <c r="J11" s="26"/>
      <c r="K11" s="26"/>
      <c r="L11" s="26"/>
      <c r="M11" s="26"/>
      <c r="N11" s="26"/>
      <c r="O11" s="26"/>
      <c r="P11" s="4"/>
    </row>
    <row r="12" spans="1:16" ht="18" customHeight="1">
      <c r="A12" s="4"/>
      <c r="B12" s="545" t="s">
        <v>353</v>
      </c>
      <c r="C12" s="25">
        <v>1411</v>
      </c>
      <c r="D12" s="56">
        <v>1871</v>
      </c>
      <c r="E12" s="25">
        <v>1655</v>
      </c>
      <c r="F12" s="25">
        <v>1743</v>
      </c>
      <c r="G12" s="25">
        <v>2184</v>
      </c>
      <c r="H12" s="26">
        <v>1610</v>
      </c>
      <c r="I12" s="26">
        <v>1592</v>
      </c>
      <c r="J12" s="26">
        <v>1845</v>
      </c>
      <c r="K12" s="26">
        <v>1897</v>
      </c>
      <c r="L12" s="26">
        <v>1659</v>
      </c>
      <c r="M12" s="26">
        <v>2188</v>
      </c>
      <c r="N12" s="26">
        <v>1570</v>
      </c>
      <c r="O12" s="27">
        <f>SUM(C12:N12)</f>
        <v>21225</v>
      </c>
      <c r="P12" s="4"/>
    </row>
    <row r="13" spans="1:16" ht="18" customHeight="1">
      <c r="A13" s="4"/>
      <c r="B13" s="545" t="s">
        <v>94</v>
      </c>
      <c r="C13" s="25">
        <v>1960</v>
      </c>
      <c r="D13" s="56">
        <v>1994</v>
      </c>
      <c r="E13" s="25">
        <v>1974</v>
      </c>
      <c r="F13" s="25">
        <v>1929</v>
      </c>
      <c r="G13" s="25">
        <v>2021</v>
      </c>
      <c r="H13" s="26">
        <v>1836</v>
      </c>
      <c r="I13" s="26">
        <v>1927</v>
      </c>
      <c r="J13" s="26">
        <v>2142</v>
      </c>
      <c r="K13" s="26">
        <v>1808</v>
      </c>
      <c r="L13" s="26">
        <v>2036</v>
      </c>
      <c r="M13" s="26">
        <v>3626</v>
      </c>
      <c r="N13" s="26">
        <v>2561</v>
      </c>
      <c r="O13" s="27">
        <f>SUM(C13:N13)</f>
        <v>25814</v>
      </c>
      <c r="P13" s="4"/>
    </row>
    <row r="14" spans="1:16" ht="18" customHeight="1">
      <c r="A14" s="4"/>
      <c r="B14" s="545" t="s">
        <v>68</v>
      </c>
      <c r="C14" s="25">
        <v>3734</v>
      </c>
      <c r="D14" s="56">
        <v>3513</v>
      </c>
      <c r="E14" s="25">
        <v>4174</v>
      </c>
      <c r="F14" s="25">
        <v>3399</v>
      </c>
      <c r="G14" s="25">
        <v>3846</v>
      </c>
      <c r="H14" s="26">
        <v>3905</v>
      </c>
      <c r="I14" s="26">
        <v>3424</v>
      </c>
      <c r="J14" s="26">
        <v>3523</v>
      </c>
      <c r="K14" s="26">
        <v>3976</v>
      </c>
      <c r="L14" s="26">
        <v>3606</v>
      </c>
      <c r="M14" s="26">
        <v>3984</v>
      </c>
      <c r="N14" s="26">
        <v>3481</v>
      </c>
      <c r="O14" s="27">
        <f>SUM(C14:N14)</f>
        <v>44565</v>
      </c>
      <c r="P14" s="4"/>
    </row>
    <row r="15" spans="1:16" ht="18" customHeight="1">
      <c r="A15" s="4"/>
      <c r="B15" s="171" t="s">
        <v>42</v>
      </c>
      <c r="C15" s="561">
        <f t="shared" ref="C15:M15" si="1">SUM(C12:C14)</f>
        <v>7105</v>
      </c>
      <c r="D15" s="562">
        <f t="shared" si="1"/>
        <v>7378</v>
      </c>
      <c r="E15" s="561">
        <f t="shared" si="1"/>
        <v>7803</v>
      </c>
      <c r="F15" s="561">
        <f t="shared" si="1"/>
        <v>7071</v>
      </c>
      <c r="G15" s="561">
        <f t="shared" si="1"/>
        <v>8051</v>
      </c>
      <c r="H15" s="561">
        <f t="shared" si="1"/>
        <v>7351</v>
      </c>
      <c r="I15" s="561">
        <f t="shared" si="1"/>
        <v>6943</v>
      </c>
      <c r="J15" s="561">
        <f t="shared" si="1"/>
        <v>7510</v>
      </c>
      <c r="K15" s="561">
        <f>SUM(K12:K14)</f>
        <v>7681</v>
      </c>
      <c r="L15" s="561">
        <f>SUM(L12:L14)</f>
        <v>7301</v>
      </c>
      <c r="M15" s="561">
        <f t="shared" si="1"/>
        <v>9798</v>
      </c>
      <c r="N15" s="561">
        <f>SUM(N12:N14)</f>
        <v>7612</v>
      </c>
      <c r="O15" s="561">
        <f>SUM(O12:O14)</f>
        <v>91604</v>
      </c>
      <c r="P15" s="4"/>
    </row>
    <row r="16" spans="1:16" ht="18" customHeight="1">
      <c r="A16" s="4"/>
      <c r="B16" s="546" t="s">
        <v>435</v>
      </c>
      <c r="C16" s="162"/>
      <c r="D16" s="478"/>
      <c r="E16" s="162"/>
      <c r="F16" s="162"/>
      <c r="G16" s="162"/>
      <c r="H16" s="543"/>
      <c r="I16" s="543"/>
      <c r="J16" s="543"/>
      <c r="K16" s="543"/>
      <c r="L16" s="543"/>
      <c r="M16" s="543"/>
      <c r="N16" s="543"/>
      <c r="O16" s="543"/>
      <c r="P16" s="4"/>
    </row>
    <row r="17" spans="1:16" ht="18" customHeight="1">
      <c r="A17" s="4"/>
      <c r="B17" s="545" t="s">
        <v>353</v>
      </c>
      <c r="C17" s="162"/>
      <c r="D17" s="478"/>
      <c r="E17" s="162"/>
      <c r="F17" s="162"/>
      <c r="G17" s="162"/>
      <c r="H17" s="543"/>
      <c r="I17" s="543"/>
      <c r="J17" s="543"/>
      <c r="K17" s="543"/>
      <c r="L17" s="543"/>
      <c r="M17" s="566">
        <v>1518</v>
      </c>
      <c r="N17" s="566">
        <v>2261</v>
      </c>
      <c r="O17" s="27">
        <f>SUM(C17:N17)</f>
        <v>3779</v>
      </c>
      <c r="P17" s="4"/>
    </row>
    <row r="18" spans="1:16" ht="18" customHeight="1">
      <c r="A18" s="4"/>
      <c r="B18" s="545" t="s">
        <v>94</v>
      </c>
      <c r="C18" s="162"/>
      <c r="D18" s="478"/>
      <c r="E18" s="162"/>
      <c r="F18" s="162"/>
      <c r="G18" s="162"/>
      <c r="H18" s="543"/>
      <c r="I18" s="543"/>
      <c r="J18" s="543"/>
      <c r="K18" s="543"/>
      <c r="L18" s="543"/>
      <c r="M18" s="566">
        <v>1545</v>
      </c>
      <c r="N18" s="566">
        <v>3510</v>
      </c>
      <c r="O18" s="27">
        <f>SUM(C18:N18)</f>
        <v>5055</v>
      </c>
      <c r="P18" s="4"/>
    </row>
    <row r="19" spans="1:16" ht="18" customHeight="1">
      <c r="A19" s="4"/>
      <c r="B19" s="545" t="s">
        <v>68</v>
      </c>
      <c r="C19" s="162"/>
      <c r="D19" s="478"/>
      <c r="E19" s="162"/>
      <c r="F19" s="162"/>
      <c r="G19" s="162"/>
      <c r="H19" s="543"/>
      <c r="I19" s="543"/>
      <c r="J19" s="543"/>
      <c r="K19" s="543"/>
      <c r="L19" s="543"/>
      <c r="M19" s="566">
        <v>5519</v>
      </c>
      <c r="N19" s="566">
        <v>5337</v>
      </c>
      <c r="O19" s="27">
        <f>SUM(C19:N19)</f>
        <v>10856</v>
      </c>
      <c r="P19" s="4"/>
    </row>
    <row r="20" spans="1:16" ht="18" customHeight="1">
      <c r="A20" s="4"/>
      <c r="B20" s="171" t="s">
        <v>42</v>
      </c>
      <c r="C20" s="561">
        <f t="shared" ref="C20:M20" si="2">SUM(C17:C19)</f>
        <v>0</v>
      </c>
      <c r="D20" s="562">
        <f t="shared" si="2"/>
        <v>0</v>
      </c>
      <c r="E20" s="561">
        <f t="shared" si="2"/>
        <v>0</v>
      </c>
      <c r="F20" s="561">
        <f t="shared" si="2"/>
        <v>0</v>
      </c>
      <c r="G20" s="561">
        <f t="shared" si="2"/>
        <v>0</v>
      </c>
      <c r="H20" s="561">
        <f t="shared" si="2"/>
        <v>0</v>
      </c>
      <c r="I20" s="561">
        <f t="shared" si="2"/>
        <v>0</v>
      </c>
      <c r="J20" s="561">
        <f t="shared" si="2"/>
        <v>0</v>
      </c>
      <c r="K20" s="561">
        <f>SUM(K17:K19)</f>
        <v>0</v>
      </c>
      <c r="L20" s="561">
        <f>SUM(L17:L19)</f>
        <v>0</v>
      </c>
      <c r="M20" s="561">
        <f t="shared" si="2"/>
        <v>8582</v>
      </c>
      <c r="N20" s="561">
        <f>SUM(N17:N19)</f>
        <v>11108</v>
      </c>
      <c r="O20" s="561">
        <f>SUM(O17:O19)</f>
        <v>19690</v>
      </c>
      <c r="P20" s="4"/>
    </row>
    <row r="21" spans="1:16" ht="18" customHeight="1">
      <c r="A21" s="4"/>
      <c r="B21" s="546" t="s">
        <v>436</v>
      </c>
      <c r="C21" s="25"/>
      <c r="D21" s="56"/>
      <c r="E21" s="25"/>
      <c r="F21" s="25"/>
      <c r="G21" s="25"/>
      <c r="H21" s="26"/>
      <c r="I21" s="26"/>
      <c r="J21" s="26"/>
      <c r="K21" s="26"/>
      <c r="L21" s="26"/>
      <c r="M21" s="26"/>
      <c r="N21" s="26"/>
      <c r="O21" s="26"/>
      <c r="P21" s="4"/>
    </row>
    <row r="22" spans="1:16" ht="18" customHeight="1">
      <c r="A22" s="4"/>
      <c r="B22" s="546" t="s">
        <v>353</v>
      </c>
      <c r="C22" s="25">
        <f>+C12+C7+C17</f>
        <v>2843</v>
      </c>
      <c r="D22" s="25">
        <f t="shared" ref="D22:O22" si="3">+D12+D7+D17</f>
        <v>3719</v>
      </c>
      <c r="E22" s="25">
        <f t="shared" si="3"/>
        <v>3290</v>
      </c>
      <c r="F22" s="25">
        <f t="shared" si="3"/>
        <v>3428</v>
      </c>
      <c r="G22" s="25">
        <f t="shared" si="3"/>
        <v>4227</v>
      </c>
      <c r="H22" s="25">
        <f t="shared" si="3"/>
        <v>3153</v>
      </c>
      <c r="I22" s="25">
        <f t="shared" si="3"/>
        <v>3218</v>
      </c>
      <c r="J22" s="25">
        <f t="shared" si="3"/>
        <v>3548</v>
      </c>
      <c r="K22" s="25">
        <f t="shared" si="3"/>
        <v>3881</v>
      </c>
      <c r="L22" s="25">
        <f t="shared" si="3"/>
        <v>3287</v>
      </c>
      <c r="M22" s="25">
        <f t="shared" si="3"/>
        <v>5793</v>
      </c>
      <c r="N22" s="25">
        <f t="shared" si="3"/>
        <v>5457</v>
      </c>
      <c r="O22" s="35">
        <f t="shared" si="3"/>
        <v>45844</v>
      </c>
      <c r="P22" s="4"/>
    </row>
    <row r="23" spans="1:16" ht="18" customHeight="1">
      <c r="A23" s="4"/>
      <c r="B23" s="546" t="s">
        <v>94</v>
      </c>
      <c r="C23" s="25">
        <f t="shared" ref="C23:O24" si="4">+C13+C8+C18</f>
        <v>3718</v>
      </c>
      <c r="D23" s="25">
        <f t="shared" si="4"/>
        <v>3873</v>
      </c>
      <c r="E23" s="25">
        <f t="shared" si="4"/>
        <v>4012</v>
      </c>
      <c r="F23" s="25">
        <f t="shared" si="4"/>
        <v>3586</v>
      </c>
      <c r="G23" s="25">
        <f t="shared" si="4"/>
        <v>3985</v>
      </c>
      <c r="H23" s="25">
        <f t="shared" si="4"/>
        <v>3460</v>
      </c>
      <c r="I23" s="25">
        <f t="shared" si="4"/>
        <v>3829</v>
      </c>
      <c r="J23" s="25">
        <f t="shared" si="4"/>
        <v>4496</v>
      </c>
      <c r="K23" s="25">
        <f t="shared" si="4"/>
        <v>3675</v>
      </c>
      <c r="L23" s="25">
        <f t="shared" si="4"/>
        <v>4015</v>
      </c>
      <c r="M23" s="25">
        <f t="shared" si="4"/>
        <v>7397</v>
      </c>
      <c r="N23" s="25">
        <f t="shared" si="4"/>
        <v>8233</v>
      </c>
      <c r="O23" s="35">
        <f t="shared" si="4"/>
        <v>54279</v>
      </c>
      <c r="P23" s="4"/>
    </row>
    <row r="24" spans="1:16" ht="18" customHeight="1">
      <c r="A24" s="4"/>
      <c r="B24" s="546" t="s">
        <v>68</v>
      </c>
      <c r="C24" s="25">
        <f t="shared" si="4"/>
        <v>7317</v>
      </c>
      <c r="D24" s="25">
        <f t="shared" si="4"/>
        <v>7044</v>
      </c>
      <c r="E24" s="25">
        <f t="shared" si="4"/>
        <v>8464</v>
      </c>
      <c r="F24" s="25">
        <f t="shared" si="4"/>
        <v>6533</v>
      </c>
      <c r="G24" s="25">
        <f t="shared" si="4"/>
        <v>7371</v>
      </c>
      <c r="H24" s="25">
        <f t="shared" si="4"/>
        <v>7822</v>
      </c>
      <c r="I24" s="25">
        <f t="shared" si="4"/>
        <v>6699</v>
      </c>
      <c r="J24" s="25">
        <f t="shared" si="4"/>
        <v>7016</v>
      </c>
      <c r="K24" s="25">
        <f t="shared" si="4"/>
        <v>8014</v>
      </c>
      <c r="L24" s="25">
        <f t="shared" si="4"/>
        <v>7026</v>
      </c>
      <c r="M24" s="25">
        <f t="shared" si="4"/>
        <v>13187</v>
      </c>
      <c r="N24" s="25">
        <f t="shared" si="4"/>
        <v>12226</v>
      </c>
      <c r="O24" s="35">
        <f t="shared" si="4"/>
        <v>98719</v>
      </c>
      <c r="P24" s="4"/>
    </row>
    <row r="25" spans="1:16" ht="18" customHeight="1">
      <c r="A25" s="4"/>
      <c r="B25" s="171" t="s">
        <v>42</v>
      </c>
      <c r="C25" s="561">
        <f t="shared" ref="C25:M25" si="5">SUM(C22:C24)</f>
        <v>13878</v>
      </c>
      <c r="D25" s="562">
        <f t="shared" si="5"/>
        <v>14636</v>
      </c>
      <c r="E25" s="561">
        <f t="shared" si="5"/>
        <v>15766</v>
      </c>
      <c r="F25" s="561">
        <f t="shared" si="5"/>
        <v>13547</v>
      </c>
      <c r="G25" s="561">
        <f t="shared" si="5"/>
        <v>15583</v>
      </c>
      <c r="H25" s="561">
        <f t="shared" si="5"/>
        <v>14435</v>
      </c>
      <c r="I25" s="561">
        <f t="shared" si="5"/>
        <v>13746</v>
      </c>
      <c r="J25" s="561">
        <f t="shared" si="5"/>
        <v>15060</v>
      </c>
      <c r="K25" s="561">
        <f>SUM(K22:K24)</f>
        <v>15570</v>
      </c>
      <c r="L25" s="561">
        <f>SUM(L22:L24)</f>
        <v>14328</v>
      </c>
      <c r="M25" s="561">
        <f t="shared" si="5"/>
        <v>26377</v>
      </c>
      <c r="N25" s="561">
        <f>SUM(N22:N24)</f>
        <v>25916</v>
      </c>
      <c r="O25" s="561">
        <f>SUM(O22:O24)</f>
        <v>198842</v>
      </c>
      <c r="P25" s="4"/>
    </row>
    <row r="26" spans="1:16" ht="18" customHeight="1">
      <c r="A26" s="4"/>
      <c r="B26" s="546" t="s">
        <v>437</v>
      </c>
      <c r="C26" s="25"/>
      <c r="D26" s="56"/>
      <c r="E26" s="25"/>
      <c r="F26" s="25"/>
      <c r="G26" s="25"/>
      <c r="H26" s="26"/>
      <c r="I26" s="26"/>
      <c r="J26" s="26"/>
      <c r="K26" s="26"/>
      <c r="L26" s="26"/>
      <c r="M26" s="26"/>
      <c r="N26" s="26"/>
      <c r="O26" s="26"/>
      <c r="P26" s="4"/>
    </row>
    <row r="27" spans="1:16" ht="18" customHeight="1">
      <c r="A27" s="4"/>
      <c r="B27" s="545" t="s">
        <v>353</v>
      </c>
      <c r="C27" s="25">
        <v>5614</v>
      </c>
      <c r="D27" s="56">
        <v>6137</v>
      </c>
      <c r="E27" s="25">
        <v>5436</v>
      </c>
      <c r="F27" s="25">
        <v>5035</v>
      </c>
      <c r="G27" s="25">
        <v>8138</v>
      </c>
      <c r="H27" s="26">
        <v>5095</v>
      </c>
      <c r="I27" s="26">
        <v>4242</v>
      </c>
      <c r="J27" s="26">
        <v>4274</v>
      </c>
      <c r="K27" s="26">
        <v>5980</v>
      </c>
      <c r="L27" s="26">
        <v>3974</v>
      </c>
      <c r="M27" s="26">
        <v>3866</v>
      </c>
      <c r="N27" s="26">
        <v>2524</v>
      </c>
      <c r="O27" s="27">
        <f>SUM(C27:N27)</f>
        <v>60315</v>
      </c>
      <c r="P27" s="4"/>
    </row>
    <row r="28" spans="1:16" ht="18" customHeight="1">
      <c r="A28" s="4"/>
      <c r="B28" s="545" t="s">
        <v>94</v>
      </c>
      <c r="C28" s="25">
        <v>8826</v>
      </c>
      <c r="D28" s="56">
        <v>8882</v>
      </c>
      <c r="E28" s="25">
        <v>8971</v>
      </c>
      <c r="F28" s="25">
        <v>8641</v>
      </c>
      <c r="G28" s="25">
        <v>9705</v>
      </c>
      <c r="H28" s="26">
        <v>8034</v>
      </c>
      <c r="I28" s="26">
        <v>7626</v>
      </c>
      <c r="J28" s="26">
        <v>7783</v>
      </c>
      <c r="K28" s="26">
        <v>6710</v>
      </c>
      <c r="L28" s="26">
        <v>6793</v>
      </c>
      <c r="M28" s="26">
        <v>5030</v>
      </c>
      <c r="N28" s="26">
        <v>3624</v>
      </c>
      <c r="O28" s="27">
        <f>SUM(C28:N28)</f>
        <v>90625</v>
      </c>
      <c r="P28" s="4"/>
    </row>
    <row r="29" spans="1:16" ht="18" customHeight="1">
      <c r="A29" s="4"/>
      <c r="B29" s="545" t="s">
        <v>68</v>
      </c>
      <c r="C29" s="25">
        <v>5953</v>
      </c>
      <c r="D29" s="56">
        <v>5202</v>
      </c>
      <c r="E29" s="25">
        <v>5657</v>
      </c>
      <c r="F29" s="25">
        <v>5981</v>
      </c>
      <c r="G29" s="25">
        <v>6997</v>
      </c>
      <c r="H29" s="26">
        <v>7893</v>
      </c>
      <c r="I29" s="26">
        <v>6308</v>
      </c>
      <c r="J29" s="26">
        <v>5845</v>
      </c>
      <c r="K29" s="26">
        <v>6266</v>
      </c>
      <c r="L29" s="26">
        <v>5705</v>
      </c>
      <c r="M29" s="26">
        <v>5465</v>
      </c>
      <c r="N29" s="26">
        <v>3539</v>
      </c>
      <c r="O29" s="27">
        <f>SUM(C29:N29)</f>
        <v>70811</v>
      </c>
      <c r="P29" s="4"/>
    </row>
    <row r="30" spans="1:16" ht="18" customHeight="1">
      <c r="A30" s="4"/>
      <c r="B30" s="171" t="s">
        <v>42</v>
      </c>
      <c r="C30" s="561">
        <f t="shared" ref="C30:M30" si="6">SUM(C27:C29)</f>
        <v>20393</v>
      </c>
      <c r="D30" s="562">
        <f t="shared" si="6"/>
        <v>20221</v>
      </c>
      <c r="E30" s="561">
        <f t="shared" si="6"/>
        <v>20064</v>
      </c>
      <c r="F30" s="561">
        <f t="shared" si="6"/>
        <v>19657</v>
      </c>
      <c r="G30" s="561">
        <f t="shared" si="6"/>
        <v>24840</v>
      </c>
      <c r="H30" s="561">
        <f t="shared" si="6"/>
        <v>21022</v>
      </c>
      <c r="I30" s="561">
        <f t="shared" si="6"/>
        <v>18176</v>
      </c>
      <c r="J30" s="561">
        <f t="shared" si="6"/>
        <v>17902</v>
      </c>
      <c r="K30" s="561">
        <f>SUM(K27:K29)</f>
        <v>18956</v>
      </c>
      <c r="L30" s="561">
        <f>SUM(L27:L29)</f>
        <v>16472</v>
      </c>
      <c r="M30" s="561">
        <f t="shared" si="6"/>
        <v>14361</v>
      </c>
      <c r="N30" s="561">
        <f>SUM(N27:N29)</f>
        <v>9687</v>
      </c>
      <c r="O30" s="561">
        <f>SUM(O27:O29)</f>
        <v>221751</v>
      </c>
      <c r="P30" s="4"/>
    </row>
    <row r="31" spans="1:16" ht="18" customHeight="1">
      <c r="A31" s="4"/>
      <c r="B31" s="548" t="s">
        <v>96</v>
      </c>
      <c r="C31" s="551"/>
      <c r="D31" s="552"/>
      <c r="E31" s="551"/>
      <c r="F31" s="551"/>
      <c r="G31" s="551"/>
      <c r="H31" s="553"/>
      <c r="I31" s="553"/>
      <c r="J31" s="553"/>
      <c r="K31" s="553"/>
      <c r="L31" s="553"/>
      <c r="M31" s="553"/>
      <c r="N31" s="553"/>
      <c r="O31" s="553"/>
      <c r="P31" s="4"/>
    </row>
    <row r="32" spans="1:16" ht="18" customHeight="1">
      <c r="A32" s="4"/>
      <c r="B32" s="549" t="s">
        <v>353</v>
      </c>
      <c r="C32" s="554">
        <f t="shared" ref="C32:O34" si="7">+C27+C22</f>
        <v>8457</v>
      </c>
      <c r="D32" s="555">
        <f t="shared" si="7"/>
        <v>9856</v>
      </c>
      <c r="E32" s="554">
        <f t="shared" si="7"/>
        <v>8726</v>
      </c>
      <c r="F32" s="554">
        <f t="shared" si="7"/>
        <v>8463</v>
      </c>
      <c r="G32" s="554">
        <f t="shared" si="7"/>
        <v>12365</v>
      </c>
      <c r="H32" s="554">
        <f t="shared" si="7"/>
        <v>8248</v>
      </c>
      <c r="I32" s="554">
        <f t="shared" si="7"/>
        <v>7460</v>
      </c>
      <c r="J32" s="554">
        <f t="shared" si="7"/>
        <v>7822</v>
      </c>
      <c r="K32" s="554">
        <f t="shared" si="7"/>
        <v>9861</v>
      </c>
      <c r="L32" s="554">
        <f t="shared" si="7"/>
        <v>7261</v>
      </c>
      <c r="M32" s="554">
        <f t="shared" si="7"/>
        <v>9659</v>
      </c>
      <c r="N32" s="554">
        <f t="shared" si="7"/>
        <v>7981</v>
      </c>
      <c r="O32" s="554">
        <f t="shared" si="7"/>
        <v>106159</v>
      </c>
      <c r="P32" s="4"/>
    </row>
    <row r="33" spans="1:16" ht="18" customHeight="1">
      <c r="A33" s="4"/>
      <c r="B33" s="549" t="s">
        <v>94</v>
      </c>
      <c r="C33" s="554">
        <f t="shared" si="7"/>
        <v>12544</v>
      </c>
      <c r="D33" s="555">
        <f t="shared" si="7"/>
        <v>12755</v>
      </c>
      <c r="E33" s="554">
        <f t="shared" si="7"/>
        <v>12983</v>
      </c>
      <c r="F33" s="554">
        <f t="shared" si="7"/>
        <v>12227</v>
      </c>
      <c r="G33" s="554">
        <f t="shared" si="7"/>
        <v>13690</v>
      </c>
      <c r="H33" s="554">
        <f t="shared" si="7"/>
        <v>11494</v>
      </c>
      <c r="I33" s="554">
        <f t="shared" si="7"/>
        <v>11455</v>
      </c>
      <c r="J33" s="554">
        <f t="shared" si="7"/>
        <v>12279</v>
      </c>
      <c r="K33" s="554">
        <f t="shared" si="7"/>
        <v>10385</v>
      </c>
      <c r="L33" s="554">
        <f t="shared" si="7"/>
        <v>10808</v>
      </c>
      <c r="M33" s="554">
        <f t="shared" si="7"/>
        <v>12427</v>
      </c>
      <c r="N33" s="554">
        <f t="shared" si="7"/>
        <v>11857</v>
      </c>
      <c r="O33" s="554">
        <f t="shared" si="7"/>
        <v>144904</v>
      </c>
      <c r="P33" s="4"/>
    </row>
    <row r="34" spans="1:16" ht="18" customHeight="1">
      <c r="A34" s="4"/>
      <c r="B34" s="550" t="s">
        <v>68</v>
      </c>
      <c r="C34" s="554">
        <f t="shared" si="7"/>
        <v>13270</v>
      </c>
      <c r="D34" s="555">
        <f t="shared" si="7"/>
        <v>12246</v>
      </c>
      <c r="E34" s="554">
        <f t="shared" si="7"/>
        <v>14121</v>
      </c>
      <c r="F34" s="554">
        <f t="shared" si="7"/>
        <v>12514</v>
      </c>
      <c r="G34" s="554">
        <f t="shared" si="7"/>
        <v>14368</v>
      </c>
      <c r="H34" s="554">
        <f t="shared" si="7"/>
        <v>15715</v>
      </c>
      <c r="I34" s="554">
        <f t="shared" si="7"/>
        <v>13007</v>
      </c>
      <c r="J34" s="554">
        <f t="shared" si="7"/>
        <v>12861</v>
      </c>
      <c r="K34" s="554">
        <f t="shared" si="7"/>
        <v>14280</v>
      </c>
      <c r="L34" s="554">
        <f t="shared" si="7"/>
        <v>12731</v>
      </c>
      <c r="M34" s="554">
        <f t="shared" si="7"/>
        <v>18652</v>
      </c>
      <c r="N34" s="554">
        <f t="shared" si="7"/>
        <v>15765</v>
      </c>
      <c r="O34" s="554">
        <f t="shared" si="7"/>
        <v>169530</v>
      </c>
      <c r="P34" s="4"/>
    </row>
    <row r="35" spans="1:16" ht="25.5" customHeight="1">
      <c r="A35" s="4"/>
      <c r="B35" s="563" t="s">
        <v>42</v>
      </c>
      <c r="C35" s="564">
        <f t="shared" ref="C35:M35" si="8">SUM(C32:C34)</f>
        <v>34271</v>
      </c>
      <c r="D35" s="565">
        <f t="shared" si="8"/>
        <v>34857</v>
      </c>
      <c r="E35" s="564">
        <f t="shared" si="8"/>
        <v>35830</v>
      </c>
      <c r="F35" s="564">
        <f t="shared" si="8"/>
        <v>33204</v>
      </c>
      <c r="G35" s="564">
        <f t="shared" si="8"/>
        <v>40423</v>
      </c>
      <c r="H35" s="564">
        <f t="shared" si="8"/>
        <v>35457</v>
      </c>
      <c r="I35" s="564">
        <f t="shared" si="8"/>
        <v>31922</v>
      </c>
      <c r="J35" s="564">
        <f t="shared" si="8"/>
        <v>32962</v>
      </c>
      <c r="K35" s="564">
        <f>SUM(K32:K34)</f>
        <v>34526</v>
      </c>
      <c r="L35" s="564">
        <f>SUM(L32:L34)</f>
        <v>30800</v>
      </c>
      <c r="M35" s="564">
        <f t="shared" si="8"/>
        <v>40738</v>
      </c>
      <c r="N35" s="564">
        <f>SUM(N32:N34)</f>
        <v>35603</v>
      </c>
      <c r="O35" s="564">
        <f>SUM(O32:O34)</f>
        <v>420593</v>
      </c>
      <c r="P35" s="4"/>
    </row>
    <row r="36" spans="1:16" ht="15">
      <c r="A36" s="4"/>
      <c r="B36" s="397" t="s">
        <v>97</v>
      </c>
      <c r="C36" s="164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4"/>
    </row>
    <row r="37" spans="1:16" ht="15">
      <c r="A37" s="4"/>
      <c r="B37" s="517" t="s">
        <v>438</v>
      </c>
      <c r="C37" s="517"/>
      <c r="D37" s="517"/>
      <c r="E37" s="517"/>
      <c r="F37" s="517"/>
      <c r="G37" s="517"/>
      <c r="H37" s="517"/>
      <c r="I37" s="517"/>
      <c r="J37" s="517"/>
      <c r="K37" s="517"/>
      <c r="L37" s="517"/>
      <c r="M37" s="517"/>
      <c r="N37" s="569" t="s">
        <v>9</v>
      </c>
      <c r="O37" s="165"/>
      <c r="P37" s="4"/>
    </row>
    <row r="38" spans="1:1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</sheetData>
  <phoneticPr fontId="0" type="noConversion"/>
  <hyperlinks>
    <hyperlink ref="N37" location="INDICE!C3" display="Volver al Indice"/>
    <hyperlink ref="B4" location="INDICE!C3" display="Volver al Indice"/>
  </hyperlinks>
  <printOptions horizontalCentered="1"/>
  <pageMargins left="0.19685039370078741" right="0.19685039370078741" top="1.1417322834645669" bottom="0.6692913385826772" header="0" footer="0"/>
  <pageSetup scale="7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1:P38"/>
  <sheetViews>
    <sheetView workbookViewId="0">
      <selection activeCell="A35" sqref="A35"/>
    </sheetView>
  </sheetViews>
  <sheetFormatPr baseColWidth="10" defaultColWidth="4" defaultRowHeight="12.75"/>
  <cols>
    <col min="1" max="1" width="5.85546875" customWidth="1"/>
    <col min="2" max="2" width="22.28515625" bestFit="1" customWidth="1"/>
    <col min="3" max="11" width="9.140625" bestFit="1" customWidth="1"/>
    <col min="12" max="12" width="10.140625" bestFit="1" customWidth="1"/>
    <col min="13" max="13" width="10.85546875" bestFit="1" customWidth="1"/>
    <col min="14" max="14" width="11.28515625" bestFit="1" customWidth="1"/>
    <col min="15" max="15" width="10.140625" bestFit="1" customWidth="1"/>
    <col min="16" max="16" width="5.28515625" customWidth="1"/>
  </cols>
  <sheetData>
    <row r="1" spans="1:16" ht="2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">
      <c r="A2" s="4"/>
      <c r="B2" s="140" t="s">
        <v>35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4"/>
    </row>
    <row r="3" spans="1:16" ht="15">
      <c r="A3" s="4"/>
      <c r="B3" s="140" t="s">
        <v>377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4"/>
    </row>
    <row r="4" spans="1:16" ht="13.5" thickBot="1">
      <c r="A4" s="4"/>
      <c r="B4" s="2" t="s">
        <v>9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4"/>
    </row>
    <row r="5" spans="1:16" ht="21" customHeight="1" thickTop="1">
      <c r="A5" s="4"/>
      <c r="B5" s="167"/>
      <c r="C5" s="66" t="s">
        <v>0</v>
      </c>
      <c r="D5" s="66" t="s">
        <v>1</v>
      </c>
      <c r="E5" s="66" t="s">
        <v>2</v>
      </c>
      <c r="F5" s="66" t="s">
        <v>3</v>
      </c>
      <c r="G5" s="66" t="s">
        <v>4</v>
      </c>
      <c r="H5" s="67" t="s">
        <v>11</v>
      </c>
      <c r="I5" s="67" t="s">
        <v>5</v>
      </c>
      <c r="J5" s="67" t="s">
        <v>6</v>
      </c>
      <c r="K5" s="67" t="s">
        <v>270</v>
      </c>
      <c r="L5" s="67" t="s">
        <v>8</v>
      </c>
      <c r="M5" s="77" t="s">
        <v>12</v>
      </c>
      <c r="N5" s="67" t="s">
        <v>13</v>
      </c>
      <c r="O5" s="67" t="s">
        <v>42</v>
      </c>
      <c r="P5" s="4"/>
    </row>
    <row r="6" spans="1:16" ht="15">
      <c r="A6" s="4"/>
      <c r="B6" s="544" t="s">
        <v>93</v>
      </c>
      <c r="C6" s="168"/>
      <c r="D6" s="168"/>
      <c r="E6" s="168"/>
      <c r="F6" s="168"/>
      <c r="G6" s="168"/>
      <c r="H6" s="169"/>
      <c r="I6" s="169"/>
      <c r="J6" s="169"/>
      <c r="K6" s="169"/>
      <c r="L6" s="169"/>
      <c r="M6" s="169"/>
      <c r="N6" s="169"/>
      <c r="O6" s="169"/>
      <c r="P6" s="4"/>
    </row>
    <row r="7" spans="1:16" ht="18" customHeight="1">
      <c r="A7" s="4"/>
      <c r="B7" s="545" t="s">
        <v>353</v>
      </c>
      <c r="C7" s="25">
        <v>61401</v>
      </c>
      <c r="D7" s="25">
        <v>75700</v>
      </c>
      <c r="E7" s="25">
        <v>69917</v>
      </c>
      <c r="F7" s="25">
        <v>72239</v>
      </c>
      <c r="G7" s="25">
        <v>85858</v>
      </c>
      <c r="H7" s="26">
        <v>65914</v>
      </c>
      <c r="I7" s="26">
        <v>68426</v>
      </c>
      <c r="J7" s="26">
        <v>70105</v>
      </c>
      <c r="K7" s="26">
        <v>82446</v>
      </c>
      <c r="L7" s="26">
        <v>71142</v>
      </c>
      <c r="M7" s="26">
        <v>84581</v>
      </c>
      <c r="N7" s="26">
        <v>70932</v>
      </c>
      <c r="O7" s="170">
        <f>SUM(C7:N7)</f>
        <v>878661</v>
      </c>
      <c r="P7" s="4"/>
    </row>
    <row r="8" spans="1:16" ht="18" customHeight="1">
      <c r="A8" s="4"/>
      <c r="B8" s="545" t="s">
        <v>94</v>
      </c>
      <c r="C8" s="25">
        <v>84522</v>
      </c>
      <c r="D8" s="25">
        <v>80009</v>
      </c>
      <c r="E8" s="25">
        <v>91122</v>
      </c>
      <c r="F8" s="25">
        <v>76071</v>
      </c>
      <c r="G8" s="25">
        <v>84113</v>
      </c>
      <c r="H8" s="26">
        <v>75166</v>
      </c>
      <c r="I8" s="26">
        <v>84984</v>
      </c>
      <c r="J8" s="26">
        <v>94201</v>
      </c>
      <c r="K8" s="26">
        <v>85084</v>
      </c>
      <c r="L8" s="26">
        <v>86177</v>
      </c>
      <c r="M8" s="26">
        <v>79411</v>
      </c>
      <c r="N8" s="26">
        <v>82055</v>
      </c>
      <c r="O8" s="170">
        <f>SUM(C8:N8)</f>
        <v>1002915</v>
      </c>
      <c r="P8" s="4"/>
    </row>
    <row r="9" spans="1:16" ht="18" customHeight="1">
      <c r="A9" s="4"/>
      <c r="B9" s="545" t="s">
        <v>68</v>
      </c>
      <c r="C9" s="25">
        <v>150623</v>
      </c>
      <c r="D9" s="25">
        <v>149647</v>
      </c>
      <c r="E9" s="25">
        <v>183724</v>
      </c>
      <c r="F9" s="25">
        <v>150933</v>
      </c>
      <c r="G9" s="25">
        <v>158868</v>
      </c>
      <c r="H9" s="26">
        <v>165436</v>
      </c>
      <c r="I9" s="26">
        <v>139142</v>
      </c>
      <c r="J9" s="26">
        <v>149167</v>
      </c>
      <c r="K9" s="26">
        <v>168993</v>
      </c>
      <c r="L9" s="26">
        <v>145679</v>
      </c>
      <c r="M9" s="26">
        <v>155967</v>
      </c>
      <c r="N9" s="26">
        <v>142765</v>
      </c>
      <c r="O9" s="170">
        <f>SUM(C9:N9)</f>
        <v>1860944</v>
      </c>
      <c r="P9" s="4"/>
    </row>
    <row r="10" spans="1:16" ht="18" customHeight="1">
      <c r="A10" s="4"/>
      <c r="B10" s="171" t="s">
        <v>42</v>
      </c>
      <c r="C10" s="162">
        <f t="shared" ref="C10:M10" si="0">SUM(C7:C9)</f>
        <v>296546</v>
      </c>
      <c r="D10" s="162">
        <f t="shared" si="0"/>
        <v>305356</v>
      </c>
      <c r="E10" s="162">
        <f t="shared" si="0"/>
        <v>344763</v>
      </c>
      <c r="F10" s="162">
        <f t="shared" si="0"/>
        <v>299243</v>
      </c>
      <c r="G10" s="162">
        <f t="shared" si="0"/>
        <v>328839</v>
      </c>
      <c r="H10" s="162">
        <f t="shared" si="0"/>
        <v>306516</v>
      </c>
      <c r="I10" s="162">
        <f t="shared" si="0"/>
        <v>292552</v>
      </c>
      <c r="J10" s="162">
        <f t="shared" si="0"/>
        <v>313473</v>
      </c>
      <c r="K10" s="162">
        <f>SUM(K7:K9)</f>
        <v>336523</v>
      </c>
      <c r="L10" s="162">
        <f>SUM(L7:L9)</f>
        <v>302998</v>
      </c>
      <c r="M10" s="162">
        <f t="shared" si="0"/>
        <v>319959</v>
      </c>
      <c r="N10" s="162">
        <f>SUM(N7:N9)</f>
        <v>295752</v>
      </c>
      <c r="O10" s="173">
        <f>SUM(O7:O9)</f>
        <v>3742520</v>
      </c>
      <c r="P10" s="4"/>
    </row>
    <row r="11" spans="1:16" ht="18" customHeight="1">
      <c r="A11" s="4"/>
      <c r="B11" s="547" t="s">
        <v>95</v>
      </c>
      <c r="C11" s="25"/>
      <c r="D11" s="25"/>
      <c r="E11" s="25"/>
      <c r="F11" s="25"/>
      <c r="G11" s="25"/>
      <c r="H11" s="26"/>
      <c r="I11" s="26"/>
      <c r="J11" s="26"/>
      <c r="K11" s="26"/>
      <c r="L11" s="26"/>
      <c r="M11" s="26"/>
      <c r="N11" s="26"/>
      <c r="O11" s="150"/>
      <c r="P11" s="4"/>
    </row>
    <row r="12" spans="1:16" ht="18" customHeight="1">
      <c r="A12" s="4"/>
      <c r="B12" s="545" t="s">
        <v>353</v>
      </c>
      <c r="C12" s="25">
        <v>116344</v>
      </c>
      <c r="D12" s="25">
        <v>129910</v>
      </c>
      <c r="E12" s="25">
        <v>128090</v>
      </c>
      <c r="F12" s="25">
        <v>132974</v>
      </c>
      <c r="G12" s="25">
        <v>172550</v>
      </c>
      <c r="H12" s="26">
        <v>126975</v>
      </c>
      <c r="I12" s="26">
        <v>121365</v>
      </c>
      <c r="J12" s="26">
        <v>138356</v>
      </c>
      <c r="K12" s="26">
        <v>144220</v>
      </c>
      <c r="L12" s="26">
        <v>127894</v>
      </c>
      <c r="M12" s="26">
        <v>153331</v>
      </c>
      <c r="N12" s="26">
        <v>133864</v>
      </c>
      <c r="O12" s="170">
        <f>SUM(C12:N12)</f>
        <v>1625873</v>
      </c>
      <c r="P12" s="4"/>
    </row>
    <row r="13" spans="1:16" ht="18" customHeight="1">
      <c r="A13" s="4"/>
      <c r="B13" s="545" t="s">
        <v>94</v>
      </c>
      <c r="C13" s="25">
        <v>153931</v>
      </c>
      <c r="D13" s="25">
        <v>150843</v>
      </c>
      <c r="E13" s="25">
        <v>161034</v>
      </c>
      <c r="F13" s="25">
        <v>146993</v>
      </c>
      <c r="G13" s="25">
        <v>162283</v>
      </c>
      <c r="H13" s="26">
        <v>151681</v>
      </c>
      <c r="I13" s="26">
        <v>153568</v>
      </c>
      <c r="J13" s="26">
        <v>170580</v>
      </c>
      <c r="K13" s="26">
        <v>149740</v>
      </c>
      <c r="L13" s="26">
        <v>161859</v>
      </c>
      <c r="M13" s="26">
        <v>182877</v>
      </c>
      <c r="N13" s="26">
        <v>157256</v>
      </c>
      <c r="O13" s="170">
        <f>SUM(C13:N13)</f>
        <v>1902645</v>
      </c>
      <c r="P13" s="4"/>
    </row>
    <row r="14" spans="1:16" ht="18" customHeight="1">
      <c r="A14" s="4"/>
      <c r="B14" s="545" t="s">
        <v>68</v>
      </c>
      <c r="C14" s="25">
        <v>270400</v>
      </c>
      <c r="D14" s="25">
        <v>266600</v>
      </c>
      <c r="E14" s="25">
        <v>313260</v>
      </c>
      <c r="F14" s="25">
        <v>283176</v>
      </c>
      <c r="G14" s="25">
        <v>320437</v>
      </c>
      <c r="H14" s="26">
        <v>303779</v>
      </c>
      <c r="I14" s="26">
        <v>262996</v>
      </c>
      <c r="J14" s="26">
        <v>294412</v>
      </c>
      <c r="K14" s="26">
        <v>296876</v>
      </c>
      <c r="L14" s="26">
        <v>275330</v>
      </c>
      <c r="M14" s="26">
        <v>310180</v>
      </c>
      <c r="N14" s="26">
        <v>296166</v>
      </c>
      <c r="O14" s="170">
        <f>SUM(C14:N14)</f>
        <v>3493612</v>
      </c>
      <c r="P14" s="4"/>
    </row>
    <row r="15" spans="1:16" ht="18" customHeight="1">
      <c r="A15" s="4"/>
      <c r="B15" s="171" t="s">
        <v>42</v>
      </c>
      <c r="C15" s="172">
        <f t="shared" ref="C15:O15" si="1">SUM(C12:C14)</f>
        <v>540675</v>
      </c>
      <c r="D15" s="172">
        <f t="shared" si="1"/>
        <v>547353</v>
      </c>
      <c r="E15" s="172">
        <f t="shared" si="1"/>
        <v>602384</v>
      </c>
      <c r="F15" s="172">
        <f t="shared" si="1"/>
        <v>563143</v>
      </c>
      <c r="G15" s="172">
        <f t="shared" si="1"/>
        <v>655270</v>
      </c>
      <c r="H15" s="173">
        <f t="shared" si="1"/>
        <v>582435</v>
      </c>
      <c r="I15" s="173">
        <f t="shared" si="1"/>
        <v>537929</v>
      </c>
      <c r="J15" s="173">
        <f t="shared" si="1"/>
        <v>603348</v>
      </c>
      <c r="K15" s="173">
        <f>SUM(K12:K14)</f>
        <v>590836</v>
      </c>
      <c r="L15" s="173">
        <f>SUM(L12:L14)</f>
        <v>565083</v>
      </c>
      <c r="M15" s="173">
        <f t="shared" si="1"/>
        <v>646388</v>
      </c>
      <c r="N15" s="173">
        <f t="shared" si="1"/>
        <v>587286</v>
      </c>
      <c r="O15" s="173">
        <f t="shared" si="1"/>
        <v>7022130</v>
      </c>
      <c r="P15" s="4"/>
    </row>
    <row r="16" spans="1:16" ht="18" customHeight="1">
      <c r="A16" s="4"/>
      <c r="B16" s="546" t="s">
        <v>435</v>
      </c>
      <c r="C16" s="172"/>
      <c r="D16" s="172"/>
      <c r="E16" s="172"/>
      <c r="F16" s="172"/>
      <c r="G16" s="172"/>
      <c r="H16" s="173"/>
      <c r="I16" s="173"/>
      <c r="J16" s="173"/>
      <c r="K16" s="173"/>
      <c r="L16" s="173"/>
      <c r="M16" s="173"/>
      <c r="N16" s="173"/>
      <c r="O16" s="173"/>
      <c r="P16" s="4"/>
    </row>
    <row r="17" spans="1:16" ht="18" customHeight="1">
      <c r="A17" s="4"/>
      <c r="B17" s="545" t="s">
        <v>353</v>
      </c>
      <c r="C17" s="172"/>
      <c r="D17" s="172"/>
      <c r="E17" s="172"/>
      <c r="F17" s="172"/>
      <c r="G17" s="172"/>
      <c r="H17" s="173"/>
      <c r="I17" s="173"/>
      <c r="J17" s="173"/>
      <c r="K17" s="173"/>
      <c r="L17" s="173"/>
      <c r="M17" s="567">
        <v>46731</v>
      </c>
      <c r="N17" s="567">
        <v>72786</v>
      </c>
      <c r="O17" s="170">
        <f>SUM(C17:N17)</f>
        <v>119517</v>
      </c>
      <c r="P17" s="4"/>
    </row>
    <row r="18" spans="1:16" ht="18" customHeight="1">
      <c r="A18" s="4"/>
      <c r="B18" s="545" t="s">
        <v>94</v>
      </c>
      <c r="C18" s="172"/>
      <c r="D18" s="172"/>
      <c r="E18" s="172"/>
      <c r="F18" s="172"/>
      <c r="G18" s="172"/>
      <c r="H18" s="173"/>
      <c r="I18" s="173"/>
      <c r="J18" s="173"/>
      <c r="K18" s="173"/>
      <c r="L18" s="173"/>
      <c r="M18" s="567">
        <v>53465</v>
      </c>
      <c r="N18" s="567">
        <v>223704</v>
      </c>
      <c r="O18" s="170">
        <f>SUM(C18:N18)</f>
        <v>277169</v>
      </c>
      <c r="P18" s="4"/>
    </row>
    <row r="19" spans="1:16" ht="18" customHeight="1">
      <c r="A19" s="4"/>
      <c r="B19" s="545" t="s">
        <v>68</v>
      </c>
      <c r="C19" s="172"/>
      <c r="D19" s="172"/>
      <c r="E19" s="172"/>
      <c r="F19" s="172"/>
      <c r="G19" s="172"/>
      <c r="H19" s="173"/>
      <c r="I19" s="173"/>
      <c r="J19" s="173"/>
      <c r="K19" s="173"/>
      <c r="L19" s="173"/>
      <c r="M19" s="567">
        <v>153630</v>
      </c>
      <c r="N19" s="567">
        <v>260652</v>
      </c>
      <c r="O19" s="170">
        <f>SUM(C19:N19)</f>
        <v>414282</v>
      </c>
      <c r="P19" s="4"/>
    </row>
    <row r="20" spans="1:16" ht="18" customHeight="1">
      <c r="A20" s="4"/>
      <c r="B20" s="171" t="s">
        <v>42</v>
      </c>
      <c r="C20" s="162">
        <f t="shared" ref="C20:M20" si="2">SUM(C17:C19)</f>
        <v>0</v>
      </c>
      <c r="D20" s="162">
        <f t="shared" si="2"/>
        <v>0</v>
      </c>
      <c r="E20" s="162">
        <f t="shared" si="2"/>
        <v>0</v>
      </c>
      <c r="F20" s="162">
        <f t="shared" si="2"/>
        <v>0</v>
      </c>
      <c r="G20" s="162">
        <f t="shared" si="2"/>
        <v>0</v>
      </c>
      <c r="H20" s="162">
        <f t="shared" si="2"/>
        <v>0</v>
      </c>
      <c r="I20" s="162">
        <f t="shared" si="2"/>
        <v>0</v>
      </c>
      <c r="J20" s="162">
        <f t="shared" si="2"/>
        <v>0</v>
      </c>
      <c r="K20" s="162">
        <f>SUM(K17:K19)</f>
        <v>0</v>
      </c>
      <c r="L20" s="162">
        <f>SUM(L17:L19)</f>
        <v>0</v>
      </c>
      <c r="M20" s="162">
        <f t="shared" si="2"/>
        <v>253826</v>
      </c>
      <c r="N20" s="162">
        <f>SUM(N17:N19)</f>
        <v>557142</v>
      </c>
      <c r="O20" s="173">
        <f>SUM(O17:O19)</f>
        <v>810968</v>
      </c>
      <c r="P20" s="4"/>
    </row>
    <row r="21" spans="1:16" ht="18" customHeight="1">
      <c r="A21" s="4"/>
      <c r="B21" s="546" t="s">
        <v>436</v>
      </c>
      <c r="C21" s="149"/>
      <c r="D21" s="149"/>
      <c r="E21" s="149"/>
      <c r="F21" s="149"/>
      <c r="G21" s="149"/>
      <c r="H21" s="150"/>
      <c r="I21" s="150"/>
      <c r="J21" s="150"/>
      <c r="K21" s="150"/>
      <c r="L21" s="150"/>
      <c r="M21" s="150"/>
      <c r="N21" s="150"/>
      <c r="O21" s="150"/>
      <c r="P21" s="4"/>
    </row>
    <row r="22" spans="1:16" ht="18" customHeight="1">
      <c r="A22" s="4"/>
      <c r="B22" s="546" t="s">
        <v>353</v>
      </c>
      <c r="C22" s="149">
        <f>+C12+C7+C17</f>
        <v>177745</v>
      </c>
      <c r="D22" s="149">
        <f t="shared" ref="D22:O22" si="3">+D12+D7+D17</f>
        <v>205610</v>
      </c>
      <c r="E22" s="149">
        <f t="shared" si="3"/>
        <v>198007</v>
      </c>
      <c r="F22" s="149">
        <f t="shared" si="3"/>
        <v>205213</v>
      </c>
      <c r="G22" s="149">
        <f t="shared" si="3"/>
        <v>258408</v>
      </c>
      <c r="H22" s="149">
        <f t="shared" si="3"/>
        <v>192889</v>
      </c>
      <c r="I22" s="149">
        <f t="shared" si="3"/>
        <v>189791</v>
      </c>
      <c r="J22" s="149">
        <f t="shared" si="3"/>
        <v>208461</v>
      </c>
      <c r="K22" s="149">
        <f t="shared" si="3"/>
        <v>226666</v>
      </c>
      <c r="L22" s="149">
        <f t="shared" si="3"/>
        <v>199036</v>
      </c>
      <c r="M22" s="149">
        <f t="shared" si="3"/>
        <v>284643</v>
      </c>
      <c r="N22" s="149">
        <f t="shared" si="3"/>
        <v>277582</v>
      </c>
      <c r="O22" s="174">
        <f t="shared" si="3"/>
        <v>2624051</v>
      </c>
      <c r="P22" s="4"/>
    </row>
    <row r="23" spans="1:16" ht="18" customHeight="1">
      <c r="A23" s="4"/>
      <c r="B23" s="546" t="s">
        <v>94</v>
      </c>
      <c r="C23" s="149">
        <f t="shared" ref="C23:O24" si="4">+C13+C8+C18</f>
        <v>238453</v>
      </c>
      <c r="D23" s="149">
        <f t="shared" si="4"/>
        <v>230852</v>
      </c>
      <c r="E23" s="149">
        <f t="shared" si="4"/>
        <v>252156</v>
      </c>
      <c r="F23" s="149">
        <f t="shared" si="4"/>
        <v>223064</v>
      </c>
      <c r="G23" s="149">
        <f t="shared" si="4"/>
        <v>246396</v>
      </c>
      <c r="H23" s="149">
        <f t="shared" si="4"/>
        <v>226847</v>
      </c>
      <c r="I23" s="149">
        <f t="shared" si="4"/>
        <v>238552</v>
      </c>
      <c r="J23" s="149">
        <f t="shared" si="4"/>
        <v>264781</v>
      </c>
      <c r="K23" s="149">
        <f t="shared" si="4"/>
        <v>234824</v>
      </c>
      <c r="L23" s="149">
        <f t="shared" si="4"/>
        <v>248036</v>
      </c>
      <c r="M23" s="149">
        <f t="shared" si="4"/>
        <v>315753</v>
      </c>
      <c r="N23" s="149">
        <f t="shared" si="4"/>
        <v>463015</v>
      </c>
      <c r="O23" s="174">
        <f t="shared" si="4"/>
        <v>3182729</v>
      </c>
      <c r="P23" s="4"/>
    </row>
    <row r="24" spans="1:16" ht="18" customHeight="1">
      <c r="A24" s="4"/>
      <c r="B24" s="546" t="s">
        <v>68</v>
      </c>
      <c r="C24" s="149">
        <f t="shared" si="4"/>
        <v>421023</v>
      </c>
      <c r="D24" s="149">
        <f t="shared" si="4"/>
        <v>416247</v>
      </c>
      <c r="E24" s="149">
        <f t="shared" si="4"/>
        <v>496984</v>
      </c>
      <c r="F24" s="149">
        <f t="shared" si="4"/>
        <v>434109</v>
      </c>
      <c r="G24" s="149">
        <f t="shared" si="4"/>
        <v>479305</v>
      </c>
      <c r="H24" s="149">
        <f t="shared" si="4"/>
        <v>469215</v>
      </c>
      <c r="I24" s="149">
        <f t="shared" si="4"/>
        <v>402138</v>
      </c>
      <c r="J24" s="149">
        <f t="shared" si="4"/>
        <v>443579</v>
      </c>
      <c r="K24" s="149">
        <f t="shared" si="4"/>
        <v>465869</v>
      </c>
      <c r="L24" s="149">
        <f t="shared" si="4"/>
        <v>421009</v>
      </c>
      <c r="M24" s="149">
        <f t="shared" si="4"/>
        <v>619777</v>
      </c>
      <c r="N24" s="149">
        <f t="shared" si="4"/>
        <v>699583</v>
      </c>
      <c r="O24" s="174">
        <f t="shared" si="4"/>
        <v>5768838</v>
      </c>
      <c r="P24" s="4"/>
    </row>
    <row r="25" spans="1:16" ht="18" customHeight="1">
      <c r="A25" s="4"/>
      <c r="B25" s="171" t="s">
        <v>42</v>
      </c>
      <c r="C25" s="172">
        <f t="shared" ref="C25:O25" si="5">SUM(C22:C24)</f>
        <v>837221</v>
      </c>
      <c r="D25" s="172">
        <f t="shared" si="5"/>
        <v>852709</v>
      </c>
      <c r="E25" s="172">
        <f t="shared" si="5"/>
        <v>947147</v>
      </c>
      <c r="F25" s="172">
        <f t="shared" si="5"/>
        <v>862386</v>
      </c>
      <c r="G25" s="172">
        <f t="shared" si="5"/>
        <v>984109</v>
      </c>
      <c r="H25" s="173">
        <f t="shared" si="5"/>
        <v>888951</v>
      </c>
      <c r="I25" s="173">
        <f t="shared" si="5"/>
        <v>830481</v>
      </c>
      <c r="J25" s="173">
        <f t="shared" si="5"/>
        <v>916821</v>
      </c>
      <c r="K25" s="173">
        <f>SUM(K22:K24)</f>
        <v>927359</v>
      </c>
      <c r="L25" s="173">
        <f>SUM(L22:L24)</f>
        <v>868081</v>
      </c>
      <c r="M25" s="173">
        <f>SUM(M22:M24)</f>
        <v>1220173</v>
      </c>
      <c r="N25" s="173">
        <f>SUM(N22:N24)</f>
        <v>1440180</v>
      </c>
      <c r="O25" s="173">
        <f t="shared" si="5"/>
        <v>11575618</v>
      </c>
      <c r="P25" s="4"/>
    </row>
    <row r="26" spans="1:16" ht="18" customHeight="1">
      <c r="A26" s="4"/>
      <c r="B26" s="546" t="s">
        <v>437</v>
      </c>
      <c r="C26" s="149"/>
      <c r="D26" s="149"/>
      <c r="E26" s="149"/>
      <c r="F26" s="149"/>
      <c r="G26" s="149"/>
      <c r="H26" s="150"/>
      <c r="I26" s="150"/>
      <c r="J26" s="150"/>
      <c r="K26" s="150"/>
      <c r="L26" s="150"/>
      <c r="M26" s="150"/>
      <c r="N26" s="150"/>
      <c r="O26" s="150"/>
      <c r="P26" s="4"/>
    </row>
    <row r="27" spans="1:16" ht="18" customHeight="1">
      <c r="A27" s="4"/>
      <c r="B27" s="545" t="s">
        <v>353</v>
      </c>
      <c r="C27" s="149">
        <v>67370</v>
      </c>
      <c r="D27" s="149">
        <v>76883</v>
      </c>
      <c r="E27" s="149">
        <v>70220</v>
      </c>
      <c r="F27" s="149">
        <v>60463</v>
      </c>
      <c r="G27" s="149">
        <v>93873</v>
      </c>
      <c r="H27" s="150">
        <v>56740</v>
      </c>
      <c r="I27" s="150">
        <v>45244</v>
      </c>
      <c r="J27" s="150">
        <v>47240</v>
      </c>
      <c r="K27" s="150">
        <v>61697</v>
      </c>
      <c r="L27" s="150">
        <v>43766</v>
      </c>
      <c r="M27" s="150">
        <v>45000</v>
      </c>
      <c r="N27" s="150">
        <v>29808</v>
      </c>
      <c r="O27" s="170">
        <f>SUM(C27:N27)</f>
        <v>698304</v>
      </c>
      <c r="P27" s="4"/>
    </row>
    <row r="28" spans="1:16" ht="18" customHeight="1">
      <c r="A28" s="4"/>
      <c r="B28" s="545" t="s">
        <v>94</v>
      </c>
      <c r="C28" s="149">
        <v>180790</v>
      </c>
      <c r="D28" s="149">
        <v>177809</v>
      </c>
      <c r="E28" s="149">
        <v>192867</v>
      </c>
      <c r="F28" s="149">
        <v>178246</v>
      </c>
      <c r="G28" s="149">
        <v>156802</v>
      </c>
      <c r="H28" s="150">
        <v>123877</v>
      </c>
      <c r="I28" s="150">
        <v>118753</v>
      </c>
      <c r="J28" s="150">
        <v>110195</v>
      </c>
      <c r="K28" s="150">
        <v>107309</v>
      </c>
      <c r="L28" s="490">
        <v>102461</v>
      </c>
      <c r="M28" s="150">
        <v>75929</v>
      </c>
      <c r="N28" s="150">
        <v>58012</v>
      </c>
      <c r="O28" s="170">
        <f>SUM(C28:N28)</f>
        <v>1583050</v>
      </c>
      <c r="P28" s="4"/>
    </row>
    <row r="29" spans="1:16" ht="18" customHeight="1">
      <c r="A29" s="4"/>
      <c r="B29" s="545" t="s">
        <v>68</v>
      </c>
      <c r="C29" s="149">
        <v>220282</v>
      </c>
      <c r="D29" s="149">
        <v>201145</v>
      </c>
      <c r="E29" s="149">
        <v>227868</v>
      </c>
      <c r="F29" s="149">
        <v>223462</v>
      </c>
      <c r="G29" s="149">
        <v>209914</v>
      </c>
      <c r="H29" s="150">
        <v>223794</v>
      </c>
      <c r="I29" s="150">
        <v>154936</v>
      </c>
      <c r="J29" s="150">
        <v>140613</v>
      </c>
      <c r="K29" s="150">
        <v>155125</v>
      </c>
      <c r="L29" s="150">
        <v>144556</v>
      </c>
      <c r="M29" s="150">
        <v>143114</v>
      </c>
      <c r="N29" s="150">
        <v>93917</v>
      </c>
      <c r="O29" s="170">
        <f>SUM(C29:N29)</f>
        <v>2138726</v>
      </c>
      <c r="P29" s="4"/>
    </row>
    <row r="30" spans="1:16" ht="18" customHeight="1">
      <c r="A30" s="4"/>
      <c r="B30" s="546" t="s">
        <v>42</v>
      </c>
      <c r="C30" s="172">
        <f t="shared" ref="C30:O30" si="6">SUM(C27:C29)</f>
        <v>468442</v>
      </c>
      <c r="D30" s="172">
        <f t="shared" si="6"/>
        <v>455837</v>
      </c>
      <c r="E30" s="172">
        <f t="shared" si="6"/>
        <v>490955</v>
      </c>
      <c r="F30" s="172">
        <f t="shared" si="6"/>
        <v>462171</v>
      </c>
      <c r="G30" s="172">
        <f t="shared" si="6"/>
        <v>460589</v>
      </c>
      <c r="H30" s="173">
        <f t="shared" si="6"/>
        <v>404411</v>
      </c>
      <c r="I30" s="173">
        <f t="shared" si="6"/>
        <v>318933</v>
      </c>
      <c r="J30" s="173">
        <f t="shared" si="6"/>
        <v>298048</v>
      </c>
      <c r="K30" s="173">
        <f>SUM(K27:K29)</f>
        <v>324131</v>
      </c>
      <c r="L30" s="173">
        <f>SUM(L27:L29)</f>
        <v>290783</v>
      </c>
      <c r="M30" s="173">
        <f t="shared" si="6"/>
        <v>264043</v>
      </c>
      <c r="N30" s="173">
        <f t="shared" si="6"/>
        <v>181737</v>
      </c>
      <c r="O30" s="173">
        <f t="shared" si="6"/>
        <v>4420080</v>
      </c>
      <c r="P30" s="4"/>
    </row>
    <row r="31" spans="1:16" ht="18" customHeight="1">
      <c r="A31" s="4"/>
      <c r="B31" s="548" t="s">
        <v>96</v>
      </c>
      <c r="C31" s="149"/>
      <c r="D31" s="149"/>
      <c r="E31" s="149"/>
      <c r="F31" s="149"/>
      <c r="G31" s="149"/>
      <c r="H31" s="150"/>
      <c r="I31" s="150"/>
      <c r="J31" s="150"/>
      <c r="K31" s="150"/>
      <c r="L31" s="150"/>
      <c r="M31" s="150"/>
      <c r="N31" s="150"/>
      <c r="O31" s="150"/>
      <c r="P31" s="4"/>
    </row>
    <row r="32" spans="1:16" ht="18" customHeight="1">
      <c r="A32" s="4"/>
      <c r="B32" s="549" t="s">
        <v>353</v>
      </c>
      <c r="C32" s="174">
        <f t="shared" ref="C32:O34" si="7">+C27+C22</f>
        <v>245115</v>
      </c>
      <c r="D32" s="174">
        <f t="shared" si="7"/>
        <v>282493</v>
      </c>
      <c r="E32" s="174">
        <f t="shared" si="7"/>
        <v>268227</v>
      </c>
      <c r="F32" s="174">
        <f t="shared" si="7"/>
        <v>265676</v>
      </c>
      <c r="G32" s="174">
        <f t="shared" si="7"/>
        <v>352281</v>
      </c>
      <c r="H32" s="170">
        <f t="shared" si="7"/>
        <v>249629</v>
      </c>
      <c r="I32" s="170">
        <f t="shared" si="7"/>
        <v>235035</v>
      </c>
      <c r="J32" s="170">
        <f t="shared" si="7"/>
        <v>255701</v>
      </c>
      <c r="K32" s="170">
        <f t="shared" si="7"/>
        <v>288363</v>
      </c>
      <c r="L32" s="170">
        <f t="shared" si="7"/>
        <v>242802</v>
      </c>
      <c r="M32" s="170">
        <f t="shared" si="7"/>
        <v>329643</v>
      </c>
      <c r="N32" s="170">
        <f t="shared" si="7"/>
        <v>307390</v>
      </c>
      <c r="O32" s="170">
        <f t="shared" si="7"/>
        <v>3322355</v>
      </c>
      <c r="P32" s="4"/>
    </row>
    <row r="33" spans="1:16" ht="18" customHeight="1">
      <c r="A33" s="4"/>
      <c r="B33" s="549" t="s">
        <v>94</v>
      </c>
      <c r="C33" s="174">
        <f t="shared" si="7"/>
        <v>419243</v>
      </c>
      <c r="D33" s="174">
        <f t="shared" si="7"/>
        <v>408661</v>
      </c>
      <c r="E33" s="174">
        <f t="shared" si="7"/>
        <v>445023</v>
      </c>
      <c r="F33" s="174">
        <f t="shared" si="7"/>
        <v>401310</v>
      </c>
      <c r="G33" s="174">
        <f t="shared" si="7"/>
        <v>403198</v>
      </c>
      <c r="H33" s="170">
        <f t="shared" si="7"/>
        <v>350724</v>
      </c>
      <c r="I33" s="170">
        <f t="shared" si="7"/>
        <v>357305</v>
      </c>
      <c r="J33" s="170">
        <f t="shared" si="7"/>
        <v>374976</v>
      </c>
      <c r="K33" s="170">
        <f t="shared" si="7"/>
        <v>342133</v>
      </c>
      <c r="L33" s="170">
        <f t="shared" si="7"/>
        <v>350497</v>
      </c>
      <c r="M33" s="170">
        <f t="shared" si="7"/>
        <v>391682</v>
      </c>
      <c r="N33" s="170">
        <f t="shared" si="7"/>
        <v>521027</v>
      </c>
      <c r="O33" s="170">
        <f>+O28+O23</f>
        <v>4765779</v>
      </c>
      <c r="P33" s="4"/>
    </row>
    <row r="34" spans="1:16" ht="18" customHeight="1">
      <c r="A34" s="4"/>
      <c r="B34" s="550" t="s">
        <v>68</v>
      </c>
      <c r="C34" s="174">
        <f t="shared" si="7"/>
        <v>641305</v>
      </c>
      <c r="D34" s="174">
        <f t="shared" si="7"/>
        <v>617392</v>
      </c>
      <c r="E34" s="174">
        <f t="shared" si="7"/>
        <v>724852</v>
      </c>
      <c r="F34" s="174">
        <f t="shared" si="7"/>
        <v>657571</v>
      </c>
      <c r="G34" s="174">
        <f t="shared" si="7"/>
        <v>689219</v>
      </c>
      <c r="H34" s="170">
        <f t="shared" si="7"/>
        <v>693009</v>
      </c>
      <c r="I34" s="170">
        <f t="shared" si="7"/>
        <v>557074</v>
      </c>
      <c r="J34" s="170">
        <f t="shared" si="7"/>
        <v>584192</v>
      </c>
      <c r="K34" s="170">
        <f t="shared" si="7"/>
        <v>620994</v>
      </c>
      <c r="L34" s="170">
        <f t="shared" si="7"/>
        <v>565565</v>
      </c>
      <c r="M34" s="170">
        <f t="shared" si="7"/>
        <v>762891</v>
      </c>
      <c r="N34" s="170">
        <f t="shared" si="7"/>
        <v>793500</v>
      </c>
      <c r="O34" s="170">
        <f>+O29+O24</f>
        <v>7907564</v>
      </c>
      <c r="P34" s="4"/>
    </row>
    <row r="35" spans="1:16" ht="15.75" thickBot="1">
      <c r="A35" s="4"/>
      <c r="B35" s="163" t="s">
        <v>42</v>
      </c>
      <c r="C35" s="175">
        <f t="shared" ref="C35:O35" si="8">SUM(C32:C34)</f>
        <v>1305663</v>
      </c>
      <c r="D35" s="175">
        <f t="shared" si="8"/>
        <v>1308546</v>
      </c>
      <c r="E35" s="175">
        <f t="shared" si="8"/>
        <v>1438102</v>
      </c>
      <c r="F35" s="175">
        <f t="shared" si="8"/>
        <v>1324557</v>
      </c>
      <c r="G35" s="175">
        <f t="shared" si="8"/>
        <v>1444698</v>
      </c>
      <c r="H35" s="176">
        <f t="shared" si="8"/>
        <v>1293362</v>
      </c>
      <c r="I35" s="176">
        <f t="shared" si="8"/>
        <v>1149414</v>
      </c>
      <c r="J35" s="176">
        <f t="shared" si="8"/>
        <v>1214869</v>
      </c>
      <c r="K35" s="176">
        <f>SUM(K32:K34)</f>
        <v>1251490</v>
      </c>
      <c r="L35" s="176">
        <f>SUM(L32:L34)</f>
        <v>1158864</v>
      </c>
      <c r="M35" s="176">
        <f t="shared" si="8"/>
        <v>1484216</v>
      </c>
      <c r="N35" s="176">
        <f t="shared" si="8"/>
        <v>1621917</v>
      </c>
      <c r="O35" s="176">
        <f t="shared" si="8"/>
        <v>15995698</v>
      </c>
      <c r="P35" s="4"/>
    </row>
    <row r="36" spans="1:16" ht="13.5" thickTop="1">
      <c r="A36" s="4"/>
      <c r="B36" s="397" t="s">
        <v>97</v>
      </c>
      <c r="C36" s="177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</sheetData>
  <phoneticPr fontId="0" type="noConversion"/>
  <hyperlinks>
    <hyperlink ref="B4" location="INDICE!C3" display="Volver al Indice"/>
  </hyperlinks>
  <printOptions horizontalCentered="1"/>
  <pageMargins left="0.19685039370078741" right="0.19685039370078741" top="0.98425196850393704" bottom="0.98425196850393704" header="0" footer="0"/>
  <pageSetup scale="9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8">
    <pageSetUpPr fitToPage="1"/>
  </sheetPr>
  <dimension ref="A1:P39"/>
  <sheetViews>
    <sheetView topLeftCell="B1" zoomScale="80" zoomScaleNormal="8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B1" sqref="B1"/>
    </sheetView>
  </sheetViews>
  <sheetFormatPr baseColWidth="10" defaultColWidth="4.42578125" defaultRowHeight="12.75"/>
  <cols>
    <col min="1" max="1" width="7.5703125" customWidth="1"/>
    <col min="2" max="2" width="22.28515625" bestFit="1" customWidth="1"/>
    <col min="3" max="3" width="10.7109375" customWidth="1"/>
    <col min="4" max="5" width="10.5703125" customWidth="1"/>
    <col min="6" max="7" width="10.7109375" customWidth="1"/>
    <col min="8" max="8" width="11" customWidth="1"/>
    <col min="9" max="9" width="11.140625" customWidth="1"/>
    <col min="10" max="10" width="11.28515625" customWidth="1"/>
    <col min="11" max="11" width="12.7109375" bestFit="1" customWidth="1"/>
    <col min="12" max="12" width="11.7109375" customWidth="1"/>
    <col min="13" max="13" width="12.140625" bestFit="1" customWidth="1"/>
    <col min="14" max="14" width="11.28515625" bestFit="1" customWidth="1"/>
    <col min="15" max="15" width="12.140625" customWidth="1"/>
    <col min="16" max="16" width="7.85546875" customWidth="1"/>
  </cols>
  <sheetData>
    <row r="1" spans="1:16" ht="21" customHeight="1">
      <c r="A1" s="4"/>
      <c r="B1" s="2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>
      <c r="A2" s="4"/>
      <c r="B2" s="473" t="s">
        <v>380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4"/>
    </row>
    <row r="3" spans="1:16" ht="15.75" thickBot="1">
      <c r="A3" s="4"/>
      <c r="B3" s="140" t="s">
        <v>10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4"/>
    </row>
    <row r="4" spans="1:16" ht="22.5" customHeight="1" thickTop="1">
      <c r="A4" s="4"/>
      <c r="B4" s="167"/>
      <c r="C4" s="66" t="s">
        <v>0</v>
      </c>
      <c r="D4" s="66" t="s">
        <v>1</v>
      </c>
      <c r="E4" s="66" t="s">
        <v>2</v>
      </c>
      <c r="F4" s="66" t="s">
        <v>3</v>
      </c>
      <c r="G4" s="66" t="s">
        <v>4</v>
      </c>
      <c r="H4" s="67" t="s">
        <v>11</v>
      </c>
      <c r="I4" s="67" t="s">
        <v>5</v>
      </c>
      <c r="J4" s="67" t="s">
        <v>6</v>
      </c>
      <c r="K4" s="67" t="s">
        <v>7</v>
      </c>
      <c r="L4" s="67" t="s">
        <v>8</v>
      </c>
      <c r="M4" s="67" t="s">
        <v>12</v>
      </c>
      <c r="N4" s="67" t="s">
        <v>13</v>
      </c>
      <c r="O4" s="67" t="s">
        <v>42</v>
      </c>
      <c r="P4" s="4"/>
    </row>
    <row r="5" spans="1:16" ht="15">
      <c r="A5" s="4"/>
      <c r="B5" s="544" t="s">
        <v>93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4"/>
    </row>
    <row r="6" spans="1:16" ht="18" customHeight="1">
      <c r="A6" s="4"/>
      <c r="B6" s="545" t="s">
        <v>353</v>
      </c>
      <c r="C6" s="184">
        <v>475642</v>
      </c>
      <c r="D6" s="184">
        <v>505298</v>
      </c>
      <c r="E6" s="184">
        <v>498948</v>
      </c>
      <c r="F6" s="184">
        <v>522086</v>
      </c>
      <c r="G6" s="184">
        <v>766070</v>
      </c>
      <c r="H6" s="184">
        <v>466107</v>
      </c>
      <c r="I6" s="184">
        <v>473872</v>
      </c>
      <c r="J6" s="184">
        <v>487883</v>
      </c>
      <c r="K6" s="184">
        <v>523309</v>
      </c>
      <c r="L6" s="184">
        <v>699998</v>
      </c>
      <c r="M6" s="184">
        <v>632589</v>
      </c>
      <c r="N6" s="184">
        <v>533374</v>
      </c>
      <c r="O6" s="174">
        <f>SUM(C6:N6)</f>
        <v>6585176</v>
      </c>
      <c r="P6" s="4"/>
    </row>
    <row r="7" spans="1:16" ht="18" customHeight="1">
      <c r="A7" s="4"/>
      <c r="B7" s="545" t="s">
        <v>94</v>
      </c>
      <c r="C7" s="184">
        <v>2169789</v>
      </c>
      <c r="D7" s="184">
        <v>2131511</v>
      </c>
      <c r="E7" s="184">
        <v>2290645</v>
      </c>
      <c r="F7" s="184">
        <v>2027679</v>
      </c>
      <c r="G7" s="184">
        <v>2163963</v>
      </c>
      <c r="H7" s="184">
        <v>2007487</v>
      </c>
      <c r="I7" s="184">
        <v>2246370</v>
      </c>
      <c r="J7" s="184">
        <v>2569124</v>
      </c>
      <c r="K7" s="184">
        <v>2374558</v>
      </c>
      <c r="L7" s="184">
        <v>2340545</v>
      </c>
      <c r="M7" s="184">
        <v>2358154</v>
      </c>
      <c r="N7" s="184">
        <v>2415354</v>
      </c>
      <c r="O7" s="174">
        <f>SUM(C7:N7)</f>
        <v>27095179</v>
      </c>
      <c r="P7" s="4"/>
    </row>
    <row r="8" spans="1:16" ht="18" customHeight="1">
      <c r="A8" s="4"/>
      <c r="B8" s="545" t="s">
        <v>68</v>
      </c>
      <c r="C8" s="184">
        <v>1401707</v>
      </c>
      <c r="D8" s="184">
        <v>1402079</v>
      </c>
      <c r="E8" s="184">
        <v>1633535</v>
      </c>
      <c r="F8" s="184">
        <v>1355284</v>
      </c>
      <c r="G8" s="184">
        <v>1464359</v>
      </c>
      <c r="H8" s="184">
        <v>1591150</v>
      </c>
      <c r="I8" s="184">
        <v>1364232</v>
      </c>
      <c r="J8" s="184">
        <v>1415033</v>
      </c>
      <c r="K8" s="184">
        <v>1698722</v>
      </c>
      <c r="L8" s="184">
        <v>1426318</v>
      </c>
      <c r="M8" s="184">
        <v>1535582</v>
      </c>
      <c r="N8" s="184">
        <v>1634854</v>
      </c>
      <c r="O8" s="174">
        <f>SUM(C8:N8)</f>
        <v>17922855</v>
      </c>
      <c r="P8" s="4"/>
    </row>
    <row r="9" spans="1:16" ht="18" customHeight="1">
      <c r="A9" s="4"/>
      <c r="B9" s="546" t="s">
        <v>42</v>
      </c>
      <c r="C9" s="172">
        <f t="shared" ref="C9:M9" si="0">SUM(C6:C8)</f>
        <v>4047138</v>
      </c>
      <c r="D9" s="172">
        <f t="shared" si="0"/>
        <v>4038888</v>
      </c>
      <c r="E9" s="172">
        <f t="shared" si="0"/>
        <v>4423128</v>
      </c>
      <c r="F9" s="172">
        <f t="shared" si="0"/>
        <v>3905049</v>
      </c>
      <c r="G9" s="172">
        <f t="shared" si="0"/>
        <v>4394392</v>
      </c>
      <c r="H9" s="172">
        <f t="shared" si="0"/>
        <v>4064744</v>
      </c>
      <c r="I9" s="172">
        <f t="shared" si="0"/>
        <v>4084474</v>
      </c>
      <c r="J9" s="172">
        <f t="shared" si="0"/>
        <v>4472040</v>
      </c>
      <c r="K9" s="172">
        <f>SUM(K6:K8)</f>
        <v>4596589</v>
      </c>
      <c r="L9" s="172">
        <f>SUM(L6:L8)</f>
        <v>4466861</v>
      </c>
      <c r="M9" s="172">
        <f t="shared" si="0"/>
        <v>4526325</v>
      </c>
      <c r="N9" s="172">
        <f>SUM(N6:N8)</f>
        <v>4583582</v>
      </c>
      <c r="O9" s="172">
        <f>SUM(O6:O8)</f>
        <v>51603210</v>
      </c>
      <c r="P9" s="4"/>
    </row>
    <row r="10" spans="1:16" ht="18" customHeight="1">
      <c r="A10" s="4"/>
      <c r="B10" s="547" t="s">
        <v>95</v>
      </c>
      <c r="C10" s="520"/>
      <c r="D10" s="520"/>
      <c r="E10" s="520"/>
      <c r="F10" s="520"/>
      <c r="G10" s="520"/>
      <c r="H10" s="520"/>
      <c r="I10" s="520"/>
      <c r="J10" s="520"/>
      <c r="K10" s="520"/>
      <c r="L10" s="520"/>
      <c r="M10" s="520"/>
      <c r="N10" s="532"/>
      <c r="O10" s="560"/>
      <c r="P10" s="4"/>
    </row>
    <row r="11" spans="1:16" ht="18" customHeight="1">
      <c r="A11" s="4"/>
      <c r="B11" s="545" t="s">
        <v>353</v>
      </c>
      <c r="C11" s="184">
        <v>868049</v>
      </c>
      <c r="D11" s="184">
        <v>878581</v>
      </c>
      <c r="E11" s="184">
        <v>907459</v>
      </c>
      <c r="F11" s="184">
        <v>943544</v>
      </c>
      <c r="G11" s="184">
        <v>1484043</v>
      </c>
      <c r="H11" s="184">
        <v>892737</v>
      </c>
      <c r="I11" s="184">
        <v>859304</v>
      </c>
      <c r="J11" s="184">
        <v>984880</v>
      </c>
      <c r="K11" s="184">
        <v>921483</v>
      </c>
      <c r="L11" s="184">
        <v>1195111</v>
      </c>
      <c r="M11" s="184">
        <v>1084408</v>
      </c>
      <c r="N11" s="184">
        <v>989280</v>
      </c>
      <c r="O11" s="174">
        <f>SUM(C11:N11)</f>
        <v>12008879</v>
      </c>
      <c r="P11" s="4"/>
    </row>
    <row r="12" spans="1:16" ht="18" customHeight="1">
      <c r="A12" s="4"/>
      <c r="B12" s="545" t="s">
        <v>94</v>
      </c>
      <c r="C12" s="184">
        <v>4064000</v>
      </c>
      <c r="D12" s="184">
        <v>4132888</v>
      </c>
      <c r="E12" s="184">
        <v>4207939</v>
      </c>
      <c r="F12" s="184">
        <v>4092628</v>
      </c>
      <c r="G12" s="184">
        <v>4327521</v>
      </c>
      <c r="H12" s="184">
        <v>4133025</v>
      </c>
      <c r="I12" s="184">
        <v>4280103</v>
      </c>
      <c r="J12" s="184">
        <v>4501077</v>
      </c>
      <c r="K12" s="184">
        <v>4195477</v>
      </c>
      <c r="L12" s="184">
        <v>4518147</v>
      </c>
      <c r="M12" s="184">
        <v>4524234</v>
      </c>
      <c r="N12" s="184">
        <v>4715932</v>
      </c>
      <c r="O12" s="174">
        <f>SUM(C12:N12)</f>
        <v>51692971</v>
      </c>
      <c r="P12" s="4"/>
    </row>
    <row r="13" spans="1:16" ht="18" customHeight="1">
      <c r="A13" s="4"/>
      <c r="B13" s="545" t="s">
        <v>68</v>
      </c>
      <c r="C13" s="184">
        <v>2514545</v>
      </c>
      <c r="D13" s="184">
        <v>2444176</v>
      </c>
      <c r="E13" s="184">
        <v>2818663</v>
      </c>
      <c r="F13" s="184">
        <v>2726806</v>
      </c>
      <c r="G13" s="184">
        <v>2908484</v>
      </c>
      <c r="H13" s="184">
        <v>2954319</v>
      </c>
      <c r="I13" s="184">
        <v>2653873</v>
      </c>
      <c r="J13" s="184">
        <v>2704954</v>
      </c>
      <c r="K13" s="184">
        <v>2832165</v>
      </c>
      <c r="L13" s="184">
        <v>2691004</v>
      </c>
      <c r="M13" s="184">
        <v>2996312</v>
      </c>
      <c r="N13" s="184">
        <v>3038647</v>
      </c>
      <c r="O13" s="174">
        <f>SUM(C13:N13)</f>
        <v>33283948</v>
      </c>
      <c r="P13" s="4"/>
    </row>
    <row r="14" spans="1:16" ht="18" customHeight="1">
      <c r="A14" s="4"/>
      <c r="B14" s="546" t="s">
        <v>42</v>
      </c>
      <c r="C14" s="172">
        <f>SUM(C11:C13)</f>
        <v>7446594</v>
      </c>
      <c r="D14" s="172">
        <f t="shared" ref="D14:N14" si="1">SUM(D11:D13)</f>
        <v>7455645</v>
      </c>
      <c r="E14" s="172">
        <f t="shared" si="1"/>
        <v>7934061</v>
      </c>
      <c r="F14" s="172">
        <f t="shared" si="1"/>
        <v>7762978</v>
      </c>
      <c r="G14" s="172">
        <f t="shared" si="1"/>
        <v>8720048</v>
      </c>
      <c r="H14" s="172">
        <f t="shared" si="1"/>
        <v>7980081</v>
      </c>
      <c r="I14" s="172">
        <f t="shared" si="1"/>
        <v>7793280</v>
      </c>
      <c r="J14" s="172">
        <f t="shared" si="1"/>
        <v>8190911</v>
      </c>
      <c r="K14" s="172">
        <f t="shared" si="1"/>
        <v>7949125</v>
      </c>
      <c r="L14" s="172">
        <f t="shared" si="1"/>
        <v>8404262</v>
      </c>
      <c r="M14" s="172">
        <f t="shared" si="1"/>
        <v>8604954</v>
      </c>
      <c r="N14" s="172">
        <f t="shared" si="1"/>
        <v>8743859</v>
      </c>
      <c r="O14" s="172">
        <f>SUM(O11:O13)</f>
        <v>96985798</v>
      </c>
      <c r="P14" s="4"/>
    </row>
    <row r="15" spans="1:16" ht="18" customHeight="1">
      <c r="A15" s="4"/>
      <c r="B15" s="546" t="s">
        <v>435</v>
      </c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4"/>
    </row>
    <row r="16" spans="1:16" ht="18" customHeight="1">
      <c r="A16" s="4"/>
      <c r="B16" s="545" t="s">
        <v>353</v>
      </c>
      <c r="C16" s="474"/>
      <c r="D16" s="474"/>
      <c r="E16" s="474"/>
      <c r="F16" s="474"/>
      <c r="G16" s="474"/>
      <c r="H16" s="474"/>
      <c r="I16" s="474"/>
      <c r="J16" s="474"/>
      <c r="K16" s="474"/>
      <c r="L16" s="474"/>
      <c r="M16" s="474">
        <v>285444</v>
      </c>
      <c r="N16" s="474">
        <v>421963</v>
      </c>
      <c r="O16" s="174">
        <f>SUM(C16:N16)</f>
        <v>707407</v>
      </c>
      <c r="P16" s="4"/>
    </row>
    <row r="17" spans="1:16" ht="18" customHeight="1">
      <c r="A17" s="4"/>
      <c r="B17" s="545" t="s">
        <v>94</v>
      </c>
      <c r="C17" s="474"/>
      <c r="D17" s="474"/>
      <c r="E17" s="474"/>
      <c r="F17" s="474"/>
      <c r="G17" s="474"/>
      <c r="H17" s="474"/>
      <c r="I17" s="474"/>
      <c r="J17" s="474"/>
      <c r="K17" s="474"/>
      <c r="L17" s="474"/>
      <c r="M17" s="474">
        <v>2260454</v>
      </c>
      <c r="N17" s="474">
        <v>5289722</v>
      </c>
      <c r="O17" s="174">
        <f>SUM(C17:N17)</f>
        <v>7550176</v>
      </c>
      <c r="P17" s="4"/>
    </row>
    <row r="18" spans="1:16" ht="18" customHeight="1">
      <c r="A18" s="4"/>
      <c r="B18" s="545" t="s">
        <v>68</v>
      </c>
      <c r="C18" s="474"/>
      <c r="D18" s="474"/>
      <c r="E18" s="474"/>
      <c r="F18" s="474"/>
      <c r="G18" s="474"/>
      <c r="H18" s="474"/>
      <c r="I18" s="474"/>
      <c r="J18" s="474"/>
      <c r="K18" s="474"/>
      <c r="L18" s="474"/>
      <c r="M18" s="474">
        <v>1428656</v>
      </c>
      <c r="N18" s="474">
        <v>3061104</v>
      </c>
      <c r="O18" s="174">
        <f>SUM(C18:N18)</f>
        <v>4489760</v>
      </c>
      <c r="P18" s="4"/>
    </row>
    <row r="19" spans="1:16" ht="18" customHeight="1">
      <c r="A19" s="4"/>
      <c r="B19" s="546" t="s">
        <v>42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>
        <f>SUM(M16:M18)</f>
        <v>3974554</v>
      </c>
      <c r="N19" s="172">
        <f>SUM(N16:N18)</f>
        <v>8772789</v>
      </c>
      <c r="O19" s="172">
        <f>SUM(O16:O18)</f>
        <v>12747343</v>
      </c>
      <c r="P19" s="4"/>
    </row>
    <row r="20" spans="1:16" ht="18" customHeight="1">
      <c r="A20" s="4"/>
      <c r="B20" s="546" t="s">
        <v>436</v>
      </c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74"/>
      <c r="P20" s="4"/>
    </row>
    <row r="21" spans="1:16" ht="18" customHeight="1">
      <c r="A21" s="4"/>
      <c r="B21" s="546" t="s">
        <v>353</v>
      </c>
      <c r="C21" s="174">
        <f>+C6+C11+C16</f>
        <v>1343691</v>
      </c>
      <c r="D21" s="174">
        <f t="shared" ref="D21:N21" si="2">+D6+D11+D16</f>
        <v>1383879</v>
      </c>
      <c r="E21" s="174">
        <f t="shared" si="2"/>
        <v>1406407</v>
      </c>
      <c r="F21" s="174">
        <f t="shared" si="2"/>
        <v>1465630</v>
      </c>
      <c r="G21" s="174">
        <f t="shared" si="2"/>
        <v>2250113</v>
      </c>
      <c r="H21" s="174">
        <f t="shared" si="2"/>
        <v>1358844</v>
      </c>
      <c r="I21" s="174">
        <f t="shared" si="2"/>
        <v>1333176</v>
      </c>
      <c r="J21" s="174">
        <f t="shared" si="2"/>
        <v>1472763</v>
      </c>
      <c r="K21" s="174">
        <f t="shared" si="2"/>
        <v>1444792</v>
      </c>
      <c r="L21" s="174">
        <f t="shared" si="2"/>
        <v>1895109</v>
      </c>
      <c r="M21" s="174">
        <f>+M6+M11+M16</f>
        <v>2002441</v>
      </c>
      <c r="N21" s="174">
        <f t="shared" si="2"/>
        <v>1944617</v>
      </c>
      <c r="O21" s="174">
        <f t="shared" ref="O21:O24" si="3">SUM(C21:N21)</f>
        <v>19301462</v>
      </c>
      <c r="P21" s="4"/>
    </row>
    <row r="22" spans="1:16" ht="18" customHeight="1">
      <c r="A22" s="4"/>
      <c r="B22" s="546" t="s">
        <v>94</v>
      </c>
      <c r="C22" s="174">
        <f t="shared" ref="C22:N23" si="4">+C7+C12+C17</f>
        <v>6233789</v>
      </c>
      <c r="D22" s="174">
        <f t="shared" si="4"/>
        <v>6264399</v>
      </c>
      <c r="E22" s="174">
        <f t="shared" si="4"/>
        <v>6498584</v>
      </c>
      <c r="F22" s="174">
        <f t="shared" si="4"/>
        <v>6120307</v>
      </c>
      <c r="G22" s="174">
        <f t="shared" si="4"/>
        <v>6491484</v>
      </c>
      <c r="H22" s="174">
        <f t="shared" si="4"/>
        <v>6140512</v>
      </c>
      <c r="I22" s="174">
        <f t="shared" si="4"/>
        <v>6526473</v>
      </c>
      <c r="J22" s="174">
        <f t="shared" si="4"/>
        <v>7070201</v>
      </c>
      <c r="K22" s="174">
        <f t="shared" si="4"/>
        <v>6570035</v>
      </c>
      <c r="L22" s="174">
        <f t="shared" si="4"/>
        <v>6858692</v>
      </c>
      <c r="M22" s="582">
        <f t="shared" si="4"/>
        <v>9142842</v>
      </c>
      <c r="N22" s="582">
        <f t="shared" si="4"/>
        <v>12421008</v>
      </c>
      <c r="O22" s="174">
        <f t="shared" si="3"/>
        <v>86338326</v>
      </c>
      <c r="P22" s="4"/>
    </row>
    <row r="23" spans="1:16" ht="18" customHeight="1">
      <c r="A23" s="4"/>
      <c r="B23" s="546" t="s">
        <v>68</v>
      </c>
      <c r="C23" s="174">
        <f t="shared" si="4"/>
        <v>3916252</v>
      </c>
      <c r="D23" s="174">
        <f t="shared" si="4"/>
        <v>3846255</v>
      </c>
      <c r="E23" s="174">
        <f t="shared" si="4"/>
        <v>4452198</v>
      </c>
      <c r="F23" s="174">
        <f t="shared" si="4"/>
        <v>4082090</v>
      </c>
      <c r="G23" s="174">
        <f t="shared" si="4"/>
        <v>4372843</v>
      </c>
      <c r="H23" s="174">
        <f t="shared" si="4"/>
        <v>4545469</v>
      </c>
      <c r="I23" s="174">
        <f t="shared" si="4"/>
        <v>4018105</v>
      </c>
      <c r="J23" s="174">
        <f t="shared" si="4"/>
        <v>4119987</v>
      </c>
      <c r="K23" s="174">
        <f t="shared" si="4"/>
        <v>4530887</v>
      </c>
      <c r="L23" s="174">
        <f t="shared" si="4"/>
        <v>4117322</v>
      </c>
      <c r="M23" s="174">
        <f t="shared" si="4"/>
        <v>5960550</v>
      </c>
      <c r="N23" s="174">
        <f t="shared" si="4"/>
        <v>7734605</v>
      </c>
      <c r="O23" s="174">
        <f t="shared" si="3"/>
        <v>55696563</v>
      </c>
      <c r="P23" s="4"/>
    </row>
    <row r="24" spans="1:16" ht="18" customHeight="1">
      <c r="A24" s="4"/>
      <c r="B24" s="546" t="s">
        <v>42</v>
      </c>
      <c r="C24" s="172">
        <f t="shared" ref="C24:N24" si="5">SUM(C21:C23)</f>
        <v>11493732</v>
      </c>
      <c r="D24" s="172">
        <f t="shared" si="5"/>
        <v>11494533</v>
      </c>
      <c r="E24" s="172">
        <f t="shared" si="5"/>
        <v>12357189</v>
      </c>
      <c r="F24" s="172">
        <f t="shared" si="5"/>
        <v>11668027</v>
      </c>
      <c r="G24" s="172">
        <f t="shared" si="5"/>
        <v>13114440</v>
      </c>
      <c r="H24" s="172">
        <f t="shared" si="5"/>
        <v>12044825</v>
      </c>
      <c r="I24" s="172">
        <f>SUM(I21:I23)</f>
        <v>11877754</v>
      </c>
      <c r="J24" s="172">
        <f>SUM(J21:J23)</f>
        <v>12662951</v>
      </c>
      <c r="K24" s="172">
        <f t="shared" si="5"/>
        <v>12545714</v>
      </c>
      <c r="L24" s="172">
        <f t="shared" si="5"/>
        <v>12871123</v>
      </c>
      <c r="M24" s="583">
        <f t="shared" si="5"/>
        <v>17105833</v>
      </c>
      <c r="N24" s="583">
        <f t="shared" si="5"/>
        <v>22100230</v>
      </c>
      <c r="O24" s="174">
        <f t="shared" si="3"/>
        <v>161336351</v>
      </c>
      <c r="P24" s="4"/>
    </row>
    <row r="25" spans="1:16" ht="18" customHeight="1">
      <c r="A25" s="4"/>
      <c r="B25" s="546" t="s">
        <v>437</v>
      </c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74"/>
      <c r="P25" s="4"/>
    </row>
    <row r="26" spans="1:16" ht="18" customHeight="1">
      <c r="A26" s="4"/>
      <c r="B26" s="545" t="s">
        <v>353</v>
      </c>
      <c r="C26" s="184">
        <v>709986</v>
      </c>
      <c r="D26" s="184">
        <v>686834</v>
      </c>
      <c r="E26" s="184">
        <v>674303</v>
      </c>
      <c r="F26" s="184">
        <v>588105</v>
      </c>
      <c r="G26" s="184">
        <v>1113649</v>
      </c>
      <c r="H26" s="184">
        <v>542559</v>
      </c>
      <c r="I26" s="184">
        <v>442211</v>
      </c>
      <c r="J26" s="184">
        <v>483222</v>
      </c>
      <c r="K26" s="184">
        <v>484787</v>
      </c>
      <c r="L26" s="184">
        <v>725533</v>
      </c>
      <c r="M26" s="184">
        <v>467802</v>
      </c>
      <c r="N26" s="184">
        <v>379767</v>
      </c>
      <c r="O26" s="174">
        <f>SUM(C26:N26)</f>
        <v>7298758</v>
      </c>
      <c r="P26" s="4"/>
    </row>
    <row r="27" spans="1:16" ht="18" customHeight="1">
      <c r="A27" s="4"/>
      <c r="B27" s="545" t="s">
        <v>94</v>
      </c>
      <c r="C27" s="184">
        <v>4580013</v>
      </c>
      <c r="D27" s="184">
        <v>4531594</v>
      </c>
      <c r="E27" s="184">
        <v>4412849</v>
      </c>
      <c r="F27" s="184">
        <v>3990325</v>
      </c>
      <c r="G27" s="184">
        <v>3863932</v>
      </c>
      <c r="H27" s="184">
        <v>3125352</v>
      </c>
      <c r="I27" s="184">
        <v>2871651</v>
      </c>
      <c r="J27" s="184">
        <v>2901153</v>
      </c>
      <c r="K27" s="184">
        <v>2880618</v>
      </c>
      <c r="L27" s="184">
        <v>2727613</v>
      </c>
      <c r="M27" s="184">
        <v>2115241</v>
      </c>
      <c r="N27" s="184">
        <v>1727041</v>
      </c>
      <c r="O27" s="174">
        <f>SUM(C27:N27)</f>
        <v>39727382</v>
      </c>
      <c r="P27" s="4"/>
    </row>
    <row r="28" spans="1:16" ht="18" customHeight="1">
      <c r="A28" s="4"/>
      <c r="B28" s="545" t="s">
        <v>68</v>
      </c>
      <c r="C28" s="184">
        <v>2093316</v>
      </c>
      <c r="D28" s="184">
        <v>2003059</v>
      </c>
      <c r="E28" s="184">
        <v>2150037</v>
      </c>
      <c r="F28" s="184">
        <v>2182634</v>
      </c>
      <c r="G28" s="184">
        <v>2110117</v>
      </c>
      <c r="H28" s="184">
        <v>2247207</v>
      </c>
      <c r="I28" s="184">
        <v>1515095</v>
      </c>
      <c r="J28" s="184">
        <v>1424931</v>
      </c>
      <c r="K28" s="184">
        <v>1568107</v>
      </c>
      <c r="L28" s="184">
        <v>1490326</v>
      </c>
      <c r="M28" s="184">
        <v>1472645</v>
      </c>
      <c r="N28" s="184">
        <v>1120334</v>
      </c>
      <c r="O28" s="174">
        <f>SUM(C28:N28)</f>
        <v>21377808</v>
      </c>
      <c r="P28" s="4"/>
    </row>
    <row r="29" spans="1:16" ht="18" customHeight="1">
      <c r="A29" s="4"/>
      <c r="B29" s="546" t="s">
        <v>42</v>
      </c>
      <c r="C29" s="172">
        <f t="shared" ref="C29:N29" si="6">SUM(C26:C28)</f>
        <v>7383315</v>
      </c>
      <c r="D29" s="172">
        <f t="shared" si="6"/>
        <v>7221487</v>
      </c>
      <c r="E29" s="172">
        <f t="shared" si="6"/>
        <v>7237189</v>
      </c>
      <c r="F29" s="172">
        <f t="shared" si="6"/>
        <v>6761064</v>
      </c>
      <c r="G29" s="172">
        <f t="shared" si="6"/>
        <v>7087698</v>
      </c>
      <c r="H29" s="172">
        <f t="shared" si="6"/>
        <v>5915118</v>
      </c>
      <c r="I29" s="172">
        <f>SUM(I26:I28)</f>
        <v>4828957</v>
      </c>
      <c r="J29" s="172">
        <f>SUM(J26:J28)</f>
        <v>4809306</v>
      </c>
      <c r="K29" s="172">
        <f>SUM(K26:K28)</f>
        <v>4933512</v>
      </c>
      <c r="L29" s="172">
        <f>SUM(L26:L28)</f>
        <v>4943472</v>
      </c>
      <c r="M29" s="172">
        <f t="shared" si="6"/>
        <v>4055688</v>
      </c>
      <c r="N29" s="172">
        <f t="shared" si="6"/>
        <v>3227142</v>
      </c>
      <c r="O29" s="174">
        <f t="shared" ref="O29:O33" si="7">SUM(C29:N29)</f>
        <v>68403948</v>
      </c>
      <c r="P29" s="4"/>
    </row>
    <row r="30" spans="1:16" ht="18" customHeight="1">
      <c r="A30" s="4"/>
      <c r="B30" s="548" t="s">
        <v>96</v>
      </c>
      <c r="C30" s="551"/>
      <c r="D30" s="551"/>
      <c r="E30" s="551"/>
      <c r="F30" s="551"/>
      <c r="G30" s="551"/>
      <c r="H30" s="551"/>
      <c r="I30" s="551"/>
      <c r="J30" s="551"/>
      <c r="K30" s="551"/>
      <c r="L30" s="551"/>
      <c r="M30" s="551"/>
      <c r="N30" s="551"/>
      <c r="O30" s="174"/>
      <c r="P30" s="4"/>
    </row>
    <row r="31" spans="1:16" ht="18" customHeight="1">
      <c r="A31" s="4"/>
      <c r="B31" s="549" t="s">
        <v>353</v>
      </c>
      <c r="C31" s="554">
        <f>+C26+C21</f>
        <v>2053677</v>
      </c>
      <c r="D31" s="554">
        <f t="shared" ref="D31:M31" si="8">+D26+D21</f>
        <v>2070713</v>
      </c>
      <c r="E31" s="554">
        <f t="shared" si="8"/>
        <v>2080710</v>
      </c>
      <c r="F31" s="554">
        <f t="shared" si="8"/>
        <v>2053735</v>
      </c>
      <c r="G31" s="554">
        <f t="shared" si="8"/>
        <v>3363762</v>
      </c>
      <c r="H31" s="554">
        <f t="shared" si="8"/>
        <v>1901403</v>
      </c>
      <c r="I31" s="554">
        <f t="shared" si="8"/>
        <v>1775387</v>
      </c>
      <c r="J31" s="554">
        <f t="shared" si="8"/>
        <v>1955985</v>
      </c>
      <c r="K31" s="554">
        <f t="shared" si="8"/>
        <v>1929579</v>
      </c>
      <c r="L31" s="554">
        <f t="shared" si="8"/>
        <v>2620642</v>
      </c>
      <c r="M31" s="554">
        <f t="shared" si="8"/>
        <v>2470243</v>
      </c>
      <c r="N31" s="554">
        <f t="shared" ref="N31" si="9">+N26+N21</f>
        <v>2324384</v>
      </c>
      <c r="O31" s="174">
        <f t="shared" si="7"/>
        <v>26600220</v>
      </c>
      <c r="P31" s="4"/>
    </row>
    <row r="32" spans="1:16" ht="18" customHeight="1">
      <c r="A32" s="4"/>
      <c r="B32" s="549" t="s">
        <v>94</v>
      </c>
      <c r="C32" s="554">
        <f t="shared" ref="C32:M33" si="10">+C27+C22</f>
        <v>10813802</v>
      </c>
      <c r="D32" s="554">
        <f t="shared" si="10"/>
        <v>10795993</v>
      </c>
      <c r="E32" s="554">
        <f t="shared" si="10"/>
        <v>10911433</v>
      </c>
      <c r="F32" s="554">
        <f t="shared" si="10"/>
        <v>10110632</v>
      </c>
      <c r="G32" s="554">
        <f t="shared" si="10"/>
        <v>10355416</v>
      </c>
      <c r="H32" s="554">
        <f t="shared" si="10"/>
        <v>9265864</v>
      </c>
      <c r="I32" s="554">
        <f t="shared" si="10"/>
        <v>9398124</v>
      </c>
      <c r="J32" s="554">
        <f t="shared" si="10"/>
        <v>9971354</v>
      </c>
      <c r="K32" s="554">
        <f t="shared" si="10"/>
        <v>9450653</v>
      </c>
      <c r="L32" s="554">
        <f t="shared" si="10"/>
        <v>9586305</v>
      </c>
      <c r="M32" s="582">
        <f t="shared" si="10"/>
        <v>11258083</v>
      </c>
      <c r="N32" s="582">
        <f t="shared" ref="N32" si="11">+N27+N22</f>
        <v>14148049</v>
      </c>
      <c r="O32" s="174">
        <f t="shared" si="7"/>
        <v>126065708</v>
      </c>
      <c r="P32" s="4"/>
    </row>
    <row r="33" spans="1:16" ht="18" customHeight="1">
      <c r="A33" s="4"/>
      <c r="B33" s="550" t="s">
        <v>68</v>
      </c>
      <c r="C33" s="554">
        <f t="shared" si="10"/>
        <v>6009568</v>
      </c>
      <c r="D33" s="554">
        <f t="shared" si="10"/>
        <v>5849314</v>
      </c>
      <c r="E33" s="554">
        <f t="shared" si="10"/>
        <v>6602235</v>
      </c>
      <c r="F33" s="554">
        <f t="shared" si="10"/>
        <v>6264724</v>
      </c>
      <c r="G33" s="554">
        <f t="shared" si="10"/>
        <v>6482960</v>
      </c>
      <c r="H33" s="554">
        <f t="shared" si="10"/>
        <v>6792676</v>
      </c>
      <c r="I33" s="554">
        <f t="shared" si="10"/>
        <v>5533200</v>
      </c>
      <c r="J33" s="554">
        <f t="shared" si="10"/>
        <v>5544918</v>
      </c>
      <c r="K33" s="554">
        <f t="shared" si="10"/>
        <v>6098994</v>
      </c>
      <c r="L33" s="554">
        <f t="shared" si="10"/>
        <v>5607648</v>
      </c>
      <c r="M33" s="554">
        <f t="shared" si="10"/>
        <v>7433195</v>
      </c>
      <c r="N33" s="554">
        <f t="shared" ref="N33" si="12">+N28+N23</f>
        <v>8854939</v>
      </c>
      <c r="O33" s="174">
        <f t="shared" si="7"/>
        <v>77074371</v>
      </c>
      <c r="P33" s="4"/>
    </row>
    <row r="34" spans="1:16" ht="24.75" customHeight="1" thickBot="1">
      <c r="A34" s="4"/>
      <c r="B34" s="558" t="s">
        <v>42</v>
      </c>
      <c r="C34" s="556">
        <f t="shared" ref="C34:O34" si="13">SUM(C31:C33)</f>
        <v>18877047</v>
      </c>
      <c r="D34" s="557">
        <f t="shared" si="13"/>
        <v>18716020</v>
      </c>
      <c r="E34" s="556">
        <f t="shared" si="13"/>
        <v>19594378</v>
      </c>
      <c r="F34" s="556">
        <f t="shared" si="13"/>
        <v>18429091</v>
      </c>
      <c r="G34" s="556">
        <f t="shared" si="13"/>
        <v>20202138</v>
      </c>
      <c r="H34" s="559">
        <f t="shared" si="13"/>
        <v>17959943</v>
      </c>
      <c r="I34" s="559">
        <f>SUM(I31:I33)</f>
        <v>16706711</v>
      </c>
      <c r="J34" s="559">
        <f>SUM(J31:J33)</f>
        <v>17472257</v>
      </c>
      <c r="K34" s="559">
        <f>SUM(K31:K33)</f>
        <v>17479226</v>
      </c>
      <c r="L34" s="559">
        <f>SUM(L31:L33)</f>
        <v>17814595</v>
      </c>
      <c r="M34" s="584">
        <f t="shared" si="13"/>
        <v>21161521</v>
      </c>
      <c r="N34" s="584">
        <f t="shared" si="13"/>
        <v>25327372</v>
      </c>
      <c r="O34" s="559">
        <f t="shared" si="13"/>
        <v>229740299</v>
      </c>
      <c r="P34" s="4"/>
    </row>
    <row r="35" spans="1:16" ht="13.5" thickTop="1">
      <c r="A35" s="4"/>
      <c r="B35" s="179" t="s">
        <v>97</v>
      </c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581">
        <f>229746592-O34</f>
        <v>6293</v>
      </c>
      <c r="P35" s="4"/>
    </row>
    <row r="36" spans="1:16">
      <c r="A36" s="4"/>
      <c r="B36" s="181" t="s">
        <v>422</v>
      </c>
      <c r="C36" s="64"/>
      <c r="D36" s="9"/>
      <c r="E36" s="9"/>
      <c r="F36" s="64"/>
      <c r="G36" s="64"/>
      <c r="H36" s="64"/>
      <c r="I36" s="64"/>
      <c r="J36" s="64"/>
      <c r="K36" s="64"/>
      <c r="L36" s="64"/>
      <c r="M36" s="9"/>
      <c r="N36" s="9"/>
      <c r="O36" s="9"/>
      <c r="P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</sheetData>
  <phoneticPr fontId="0" type="noConversion"/>
  <hyperlinks>
    <hyperlink ref="B1" location="INDICE!C3" display="Volver al Indice"/>
  </hyperlinks>
  <printOptions horizontalCentered="1"/>
  <pageMargins left="0.19685039370078741" right="0.19685039370078741" top="0.94488188976377963" bottom="0.98425196850393704" header="0" footer="0"/>
  <pageSetup scale="7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9">
    <pageSetUpPr fitToPage="1"/>
  </sheetPr>
  <dimension ref="A1:Q143"/>
  <sheetViews>
    <sheetView topLeftCell="B1" zoomScale="75" workbookViewId="0">
      <selection activeCell="B1" sqref="B1"/>
    </sheetView>
  </sheetViews>
  <sheetFormatPr baseColWidth="10" defaultRowHeight="12.75"/>
  <cols>
    <col min="1" max="1" width="2.7109375" customWidth="1"/>
    <col min="2" max="2" width="47.28515625" customWidth="1"/>
    <col min="3" max="3" width="10" bestFit="1" customWidth="1"/>
    <col min="4" max="6" width="10.42578125" bestFit="1" customWidth="1"/>
    <col min="7" max="8" width="10" bestFit="1" customWidth="1"/>
    <col min="9" max="9" width="9.7109375" bestFit="1" customWidth="1"/>
    <col min="10" max="10" width="11.140625" bestFit="1" customWidth="1"/>
    <col min="11" max="11" width="11.85546875" customWidth="1"/>
    <col min="12" max="12" width="10.85546875" customWidth="1"/>
    <col min="13" max="13" width="12.7109375" bestFit="1" customWidth="1"/>
    <col min="14" max="14" width="13.28515625" customWidth="1"/>
    <col min="15" max="15" width="13.42578125" bestFit="1" customWidth="1"/>
    <col min="16" max="16" width="4.42578125"/>
  </cols>
  <sheetData>
    <row r="1" spans="1:17" ht="18" customHeight="1">
      <c r="A1" s="1"/>
      <c r="B1" s="2" t="s">
        <v>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15">
      <c r="A2" s="1"/>
      <c r="B2" s="320" t="s">
        <v>98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"/>
    </row>
    <row r="3" spans="1:17" ht="15">
      <c r="A3" s="1"/>
      <c r="B3" s="320" t="s">
        <v>377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"/>
    </row>
    <row r="4" spans="1:17" ht="13.5" thickBot="1">
      <c r="A4" s="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"/>
    </row>
    <row r="5" spans="1:17" ht="33" customHeight="1" thickTop="1">
      <c r="A5" s="1"/>
      <c r="B5" s="407" t="s">
        <v>99</v>
      </c>
      <c r="C5" s="355" t="s">
        <v>0</v>
      </c>
      <c r="D5" s="66" t="s">
        <v>1</v>
      </c>
      <c r="E5" s="66" t="s">
        <v>417</v>
      </c>
      <c r="F5" s="66" t="s">
        <v>3</v>
      </c>
      <c r="G5" s="66" t="s">
        <v>4</v>
      </c>
      <c r="H5" s="66" t="s">
        <v>11</v>
      </c>
      <c r="I5" s="66" t="s">
        <v>5</v>
      </c>
      <c r="J5" s="66" t="s">
        <v>6</v>
      </c>
      <c r="K5" s="66" t="s">
        <v>7</v>
      </c>
      <c r="L5" s="66" t="s">
        <v>8</v>
      </c>
      <c r="M5" s="66" t="s">
        <v>12</v>
      </c>
      <c r="N5" s="67" t="s">
        <v>13</v>
      </c>
      <c r="O5" s="67" t="s">
        <v>14</v>
      </c>
      <c r="P5" s="1"/>
    </row>
    <row r="6" spans="1:17" ht="20.25" customHeight="1">
      <c r="A6" s="1"/>
      <c r="B6" s="197" t="s">
        <v>414</v>
      </c>
      <c r="C6" s="408">
        <v>546911</v>
      </c>
      <c r="D6" s="408">
        <v>531392</v>
      </c>
      <c r="E6" s="184">
        <v>537318</v>
      </c>
      <c r="F6" s="184">
        <v>525031</v>
      </c>
      <c r="G6" s="343">
        <v>524063</v>
      </c>
      <c r="H6" s="343">
        <v>523836</v>
      </c>
      <c r="I6" s="343">
        <v>524997</v>
      </c>
      <c r="J6" s="343">
        <v>514136</v>
      </c>
      <c r="K6" s="343">
        <v>503920</v>
      </c>
      <c r="L6" s="343">
        <v>490414</v>
      </c>
      <c r="M6" s="343">
        <v>496130</v>
      </c>
      <c r="N6" s="343">
        <v>495085</v>
      </c>
      <c r="O6" s="170">
        <f>AVERAGE(C6:N6)</f>
        <v>517769.41666666669</v>
      </c>
      <c r="P6" s="1"/>
      <c r="Q6" s="585"/>
    </row>
    <row r="7" spans="1:17" ht="20.25" customHeight="1">
      <c r="A7" s="1"/>
      <c r="B7" s="197" t="s">
        <v>415</v>
      </c>
      <c r="C7" s="408">
        <v>4856</v>
      </c>
      <c r="D7" s="408">
        <v>4871</v>
      </c>
      <c r="E7" s="184">
        <v>4884</v>
      </c>
      <c r="F7" s="184">
        <v>4612</v>
      </c>
      <c r="G7" s="184">
        <v>4635</v>
      </c>
      <c r="H7" s="184">
        <v>4708</v>
      </c>
      <c r="I7" s="184">
        <v>5007</v>
      </c>
      <c r="J7" s="184">
        <v>5026</v>
      </c>
      <c r="K7" s="184">
        <v>4733</v>
      </c>
      <c r="L7" s="184">
        <v>4732</v>
      </c>
      <c r="M7" s="184">
        <v>4851</v>
      </c>
      <c r="N7" s="184">
        <v>4913</v>
      </c>
      <c r="O7" s="170">
        <f t="shared" ref="O7:O70" si="0">AVERAGE(C7:N7)</f>
        <v>4819</v>
      </c>
      <c r="P7" s="1"/>
      <c r="Q7" s="585"/>
    </row>
    <row r="8" spans="1:17">
      <c r="A8" s="1"/>
      <c r="B8" s="197" t="s">
        <v>100</v>
      </c>
      <c r="C8" s="408">
        <v>10219</v>
      </c>
      <c r="D8" s="408">
        <v>10249</v>
      </c>
      <c r="E8" s="184">
        <v>10258</v>
      </c>
      <c r="F8" s="184">
        <v>10036</v>
      </c>
      <c r="G8" s="184">
        <v>9990</v>
      </c>
      <c r="H8" s="184">
        <v>9427</v>
      </c>
      <c r="I8" s="184">
        <v>9439</v>
      </c>
      <c r="J8" s="184">
        <v>9023</v>
      </c>
      <c r="K8" s="184">
        <v>9123</v>
      </c>
      <c r="L8" s="184">
        <v>9396</v>
      </c>
      <c r="M8" s="184">
        <v>9386</v>
      </c>
      <c r="N8" s="184">
        <v>10830</v>
      </c>
      <c r="O8" s="170">
        <f t="shared" si="0"/>
        <v>9781.3333333333339</v>
      </c>
      <c r="P8" s="1"/>
      <c r="Q8" s="585"/>
    </row>
    <row r="9" spans="1:17">
      <c r="A9" s="1"/>
      <c r="B9" s="197" t="s">
        <v>101</v>
      </c>
      <c r="C9" s="408">
        <v>9976</v>
      </c>
      <c r="D9" s="408">
        <v>9020</v>
      </c>
      <c r="E9" s="184">
        <v>9399</v>
      </c>
      <c r="F9" s="184">
        <v>10009</v>
      </c>
      <c r="G9" s="184">
        <v>9258</v>
      </c>
      <c r="H9" s="184">
        <v>9949</v>
      </c>
      <c r="I9" s="184">
        <v>11366</v>
      </c>
      <c r="J9" s="184">
        <v>5458</v>
      </c>
      <c r="K9" s="184">
        <v>7029</v>
      </c>
      <c r="L9" s="184">
        <v>10961</v>
      </c>
      <c r="M9" s="184">
        <v>7819</v>
      </c>
      <c r="N9" s="184">
        <v>8116</v>
      </c>
      <c r="O9" s="170">
        <f t="shared" si="0"/>
        <v>9030</v>
      </c>
      <c r="P9" s="1"/>
      <c r="Q9" s="585"/>
    </row>
    <row r="10" spans="1:17">
      <c r="A10" s="1"/>
      <c r="B10" s="197" t="s">
        <v>416</v>
      </c>
      <c r="C10" s="408">
        <v>0</v>
      </c>
      <c r="D10" s="408">
        <v>0</v>
      </c>
      <c r="E10" s="184">
        <v>0</v>
      </c>
      <c r="F10" s="184">
        <v>0</v>
      </c>
      <c r="G10" s="184">
        <v>0</v>
      </c>
      <c r="H10" s="184">
        <v>0</v>
      </c>
      <c r="I10" s="184">
        <v>0</v>
      </c>
      <c r="J10" s="184">
        <v>0</v>
      </c>
      <c r="K10" s="184">
        <v>6318</v>
      </c>
      <c r="L10" s="184">
        <v>6233</v>
      </c>
      <c r="M10" s="184">
        <v>5414</v>
      </c>
      <c r="N10" s="184">
        <v>5322</v>
      </c>
      <c r="O10" s="170">
        <f>AVERAGE(C10:N10)</f>
        <v>1940.5833333333333</v>
      </c>
      <c r="P10" s="1"/>
      <c r="Q10" s="585"/>
    </row>
    <row r="11" spans="1:17">
      <c r="A11" s="1"/>
      <c r="B11" s="356" t="s">
        <v>102</v>
      </c>
      <c r="C11" s="174">
        <f>SUM(C6:C10)</f>
        <v>571962</v>
      </c>
      <c r="D11" s="174">
        <f t="shared" ref="D11:O11" si="1">SUM(D6:D10)</f>
        <v>555532</v>
      </c>
      <c r="E11" s="174">
        <f t="shared" si="1"/>
        <v>561859</v>
      </c>
      <c r="F11" s="174">
        <f t="shared" si="1"/>
        <v>549688</v>
      </c>
      <c r="G11" s="174">
        <f t="shared" si="1"/>
        <v>547946</v>
      </c>
      <c r="H11" s="174">
        <f t="shared" si="1"/>
        <v>547920</v>
      </c>
      <c r="I11" s="174">
        <f t="shared" si="1"/>
        <v>550809</v>
      </c>
      <c r="J11" s="174">
        <f t="shared" si="1"/>
        <v>533643</v>
      </c>
      <c r="K11" s="174">
        <f t="shared" si="1"/>
        <v>531123</v>
      </c>
      <c r="L11" s="174">
        <f t="shared" si="1"/>
        <v>521736</v>
      </c>
      <c r="M11" s="174">
        <f t="shared" si="1"/>
        <v>523600</v>
      </c>
      <c r="N11" s="174">
        <f t="shared" si="1"/>
        <v>524266</v>
      </c>
      <c r="O11" s="174">
        <f t="shared" si="1"/>
        <v>543340.33333333337</v>
      </c>
      <c r="P11" s="1"/>
      <c r="Q11" s="585"/>
    </row>
    <row r="12" spans="1:17">
      <c r="A12" s="1"/>
      <c r="B12" s="197" t="s">
        <v>291</v>
      </c>
      <c r="C12" s="409">
        <v>82647</v>
      </c>
      <c r="D12" s="409">
        <v>74869</v>
      </c>
      <c r="E12" s="184">
        <v>81432</v>
      </c>
      <c r="F12" s="184">
        <v>83318</v>
      </c>
      <c r="G12" s="184">
        <v>87379</v>
      </c>
      <c r="H12" s="184">
        <v>89996</v>
      </c>
      <c r="I12" s="184">
        <v>93577</v>
      </c>
      <c r="J12" s="149">
        <v>74552</v>
      </c>
      <c r="K12" s="184">
        <v>75287</v>
      </c>
      <c r="L12" s="184">
        <v>82099</v>
      </c>
      <c r="M12" s="184">
        <v>79285</v>
      </c>
      <c r="N12" s="184">
        <v>79751</v>
      </c>
      <c r="O12" s="170">
        <f t="shared" si="0"/>
        <v>82016</v>
      </c>
      <c r="P12" s="1"/>
      <c r="Q12" s="585"/>
    </row>
    <row r="13" spans="1:17">
      <c r="A13" s="1"/>
      <c r="B13" s="197" t="s">
        <v>104</v>
      </c>
      <c r="C13" s="409">
        <v>440967</v>
      </c>
      <c r="D13" s="409">
        <v>417294</v>
      </c>
      <c r="E13" s="184">
        <v>420888</v>
      </c>
      <c r="F13" s="184">
        <v>419182</v>
      </c>
      <c r="G13" s="184">
        <v>399802</v>
      </c>
      <c r="H13" s="184">
        <v>393394</v>
      </c>
      <c r="I13" s="184">
        <v>397689</v>
      </c>
      <c r="J13" s="184">
        <v>118650</v>
      </c>
      <c r="K13" s="184">
        <v>411143</v>
      </c>
      <c r="L13" s="184">
        <v>334602</v>
      </c>
      <c r="M13" s="184">
        <v>341281</v>
      </c>
      <c r="N13" s="184">
        <v>329926</v>
      </c>
      <c r="O13" s="170">
        <f t="shared" si="0"/>
        <v>368734.83333333331</v>
      </c>
      <c r="P13" s="1"/>
      <c r="Q13" s="585"/>
    </row>
    <row r="14" spans="1:17">
      <c r="A14" s="1"/>
      <c r="B14" s="197" t="s">
        <v>105</v>
      </c>
      <c r="C14" s="409">
        <v>46735</v>
      </c>
      <c r="D14" s="409">
        <v>44108</v>
      </c>
      <c r="E14" s="184">
        <v>44765</v>
      </c>
      <c r="F14" s="184">
        <v>44595</v>
      </c>
      <c r="G14" s="184">
        <v>45645</v>
      </c>
      <c r="H14" s="184">
        <v>44604</v>
      </c>
      <c r="I14" s="184">
        <v>43888</v>
      </c>
      <c r="J14" s="184">
        <v>41925</v>
      </c>
      <c r="K14" s="184">
        <v>40703</v>
      </c>
      <c r="L14" s="184">
        <v>44211</v>
      </c>
      <c r="M14" s="184">
        <v>41991</v>
      </c>
      <c r="N14" s="184">
        <v>43087</v>
      </c>
      <c r="O14" s="170">
        <f t="shared" si="0"/>
        <v>43854.75</v>
      </c>
      <c r="P14" s="1"/>
      <c r="Q14" s="585"/>
    </row>
    <row r="15" spans="1:17">
      <c r="A15" s="1"/>
      <c r="B15" s="197" t="s">
        <v>106</v>
      </c>
      <c r="C15" s="409">
        <v>126947</v>
      </c>
      <c r="D15" s="409">
        <v>123900</v>
      </c>
      <c r="E15" s="184">
        <v>128169</v>
      </c>
      <c r="F15" s="184">
        <v>131654</v>
      </c>
      <c r="G15" s="184">
        <v>128117</v>
      </c>
      <c r="H15" s="184">
        <v>127897</v>
      </c>
      <c r="I15" s="184">
        <v>126663</v>
      </c>
      <c r="J15" s="184">
        <v>126119</v>
      </c>
      <c r="K15" s="184">
        <v>125216</v>
      </c>
      <c r="L15" s="184">
        <v>116906</v>
      </c>
      <c r="M15" s="184">
        <v>119243</v>
      </c>
      <c r="N15" s="184">
        <v>122439</v>
      </c>
      <c r="O15" s="170">
        <f t="shared" si="0"/>
        <v>125272.5</v>
      </c>
      <c r="P15" s="1"/>
      <c r="Q15" s="585"/>
    </row>
    <row r="16" spans="1:17">
      <c r="A16" s="1"/>
      <c r="B16" s="197" t="s">
        <v>107</v>
      </c>
      <c r="C16" s="409">
        <v>253962</v>
      </c>
      <c r="D16" s="409">
        <v>244776</v>
      </c>
      <c r="E16" s="184">
        <v>241043</v>
      </c>
      <c r="F16" s="184">
        <v>240118</v>
      </c>
      <c r="G16" s="184">
        <v>268938</v>
      </c>
      <c r="H16" s="184">
        <v>224590</v>
      </c>
      <c r="I16" s="184">
        <v>255523</v>
      </c>
      <c r="J16" s="184">
        <v>251181</v>
      </c>
      <c r="K16" s="184">
        <v>204935</v>
      </c>
      <c r="L16" s="184">
        <v>220543</v>
      </c>
      <c r="M16" s="184">
        <v>239471</v>
      </c>
      <c r="N16" s="184">
        <v>236076</v>
      </c>
      <c r="O16" s="170">
        <f t="shared" si="0"/>
        <v>240096.33333333334</v>
      </c>
      <c r="P16" s="1"/>
      <c r="Q16" s="585"/>
    </row>
    <row r="17" spans="1:17">
      <c r="A17" s="1"/>
      <c r="B17" s="356" t="s">
        <v>108</v>
      </c>
      <c r="C17" s="174">
        <f t="shared" ref="C17:J17" si="2">SUM(C12:C16)</f>
        <v>951258</v>
      </c>
      <c r="D17" s="174">
        <f t="shared" si="2"/>
        <v>904947</v>
      </c>
      <c r="E17" s="174">
        <f t="shared" si="2"/>
        <v>916297</v>
      </c>
      <c r="F17" s="174">
        <f t="shared" si="2"/>
        <v>918867</v>
      </c>
      <c r="G17" s="174">
        <f t="shared" si="2"/>
        <v>929881</v>
      </c>
      <c r="H17" s="174">
        <f t="shared" si="2"/>
        <v>880481</v>
      </c>
      <c r="I17" s="174">
        <f t="shared" si="2"/>
        <v>917340</v>
      </c>
      <c r="J17" s="174">
        <f t="shared" si="2"/>
        <v>612427</v>
      </c>
      <c r="K17" s="174">
        <f>SUM(K12:K16)</f>
        <v>857284</v>
      </c>
      <c r="L17" s="174">
        <f>SUM(L12:L16)</f>
        <v>798361</v>
      </c>
      <c r="M17" s="174">
        <f>SUM(M12:M16)</f>
        <v>821271</v>
      </c>
      <c r="N17" s="174">
        <f>SUM(N12:N16)</f>
        <v>811279</v>
      </c>
      <c r="O17" s="170">
        <f>SUM(O12:O16)</f>
        <v>859974.41666666663</v>
      </c>
      <c r="P17" s="1"/>
      <c r="Q17" s="585"/>
    </row>
    <row r="18" spans="1:17">
      <c r="A18" s="1"/>
      <c r="B18" s="376" t="s">
        <v>109</v>
      </c>
      <c r="C18" s="410">
        <v>7992</v>
      </c>
      <c r="D18" s="410">
        <v>7917</v>
      </c>
      <c r="E18" s="174">
        <v>8544</v>
      </c>
      <c r="F18" s="174">
        <v>6557</v>
      </c>
      <c r="G18" s="174">
        <v>14275</v>
      </c>
      <c r="H18" s="174">
        <v>9645</v>
      </c>
      <c r="I18" s="174">
        <v>7032</v>
      </c>
      <c r="J18" s="174">
        <v>5762</v>
      </c>
      <c r="K18" s="174">
        <v>10897</v>
      </c>
      <c r="L18" s="174">
        <v>7157</v>
      </c>
      <c r="M18" s="174">
        <v>6337</v>
      </c>
      <c r="N18" s="174">
        <v>6186</v>
      </c>
      <c r="O18" s="170">
        <f t="shared" si="0"/>
        <v>8191.75</v>
      </c>
      <c r="P18" s="1"/>
      <c r="Q18" s="585"/>
    </row>
    <row r="19" spans="1:17">
      <c r="A19" s="1"/>
      <c r="B19" s="366" t="s">
        <v>110</v>
      </c>
      <c r="C19" s="411">
        <v>0</v>
      </c>
      <c r="D19" s="411">
        <v>0</v>
      </c>
      <c r="E19" s="184">
        <v>0</v>
      </c>
      <c r="F19" s="184">
        <v>0</v>
      </c>
      <c r="G19" s="184">
        <v>0</v>
      </c>
      <c r="H19" s="149">
        <v>0</v>
      </c>
      <c r="I19" s="149">
        <v>0</v>
      </c>
      <c r="J19" s="149">
        <v>0</v>
      </c>
      <c r="K19" s="469">
        <v>0</v>
      </c>
      <c r="L19" s="469">
        <v>0</v>
      </c>
      <c r="M19" s="469">
        <v>0</v>
      </c>
      <c r="N19" s="469">
        <v>0</v>
      </c>
      <c r="O19" s="170">
        <f t="shared" si="0"/>
        <v>0</v>
      </c>
      <c r="P19" s="1"/>
      <c r="Q19" s="585"/>
    </row>
    <row r="20" spans="1:17">
      <c r="A20" s="1"/>
      <c r="B20" s="366" t="s">
        <v>243</v>
      </c>
      <c r="C20" s="411">
        <v>0</v>
      </c>
      <c r="D20" s="411">
        <v>0</v>
      </c>
      <c r="E20" s="184">
        <v>0</v>
      </c>
      <c r="F20" s="184">
        <v>0</v>
      </c>
      <c r="G20" s="184">
        <v>0</v>
      </c>
      <c r="H20" s="184">
        <v>0</v>
      </c>
      <c r="I20" s="184">
        <v>0</v>
      </c>
      <c r="J20" s="184">
        <v>0</v>
      </c>
      <c r="K20" s="184">
        <v>0</v>
      </c>
      <c r="L20" s="184">
        <v>0</v>
      </c>
      <c r="M20" s="184">
        <v>0</v>
      </c>
      <c r="N20" s="184">
        <v>0</v>
      </c>
      <c r="O20" s="170">
        <f t="shared" si="0"/>
        <v>0</v>
      </c>
      <c r="P20" s="1"/>
      <c r="Q20" s="585"/>
    </row>
    <row r="21" spans="1:17">
      <c r="A21" s="1"/>
      <c r="B21" s="366" t="s">
        <v>111</v>
      </c>
      <c r="C21" s="411">
        <v>32</v>
      </c>
      <c r="D21" s="411">
        <v>27</v>
      </c>
      <c r="E21" s="184">
        <v>40</v>
      </c>
      <c r="F21" s="184">
        <v>37</v>
      </c>
      <c r="G21" s="184">
        <v>44</v>
      </c>
      <c r="H21" s="184">
        <v>38</v>
      </c>
      <c r="I21" s="184">
        <v>38</v>
      </c>
      <c r="J21" s="184">
        <v>39</v>
      </c>
      <c r="K21" s="184">
        <v>40</v>
      </c>
      <c r="L21" s="184">
        <v>40</v>
      </c>
      <c r="M21" s="184">
        <v>40</v>
      </c>
      <c r="N21" s="184">
        <v>41</v>
      </c>
      <c r="O21" s="170">
        <f t="shared" si="0"/>
        <v>38</v>
      </c>
      <c r="P21" s="1"/>
      <c r="Q21" s="585"/>
    </row>
    <row r="22" spans="1:17">
      <c r="A22" s="1"/>
      <c r="B22" s="366" t="s">
        <v>112</v>
      </c>
      <c r="C22" s="411">
        <v>0</v>
      </c>
      <c r="D22" s="411">
        <v>0</v>
      </c>
      <c r="E22" s="184">
        <v>0</v>
      </c>
      <c r="F22" s="184">
        <v>0</v>
      </c>
      <c r="G22" s="184">
        <v>0</v>
      </c>
      <c r="H22" s="184">
        <v>0</v>
      </c>
      <c r="I22" s="184">
        <v>0</v>
      </c>
      <c r="J22" s="184">
        <v>0</v>
      </c>
      <c r="K22" s="184">
        <v>0</v>
      </c>
      <c r="L22" s="184">
        <v>0</v>
      </c>
      <c r="M22" s="184">
        <v>0</v>
      </c>
      <c r="N22" s="184">
        <v>0</v>
      </c>
      <c r="O22" s="170">
        <f t="shared" si="0"/>
        <v>0</v>
      </c>
      <c r="P22" s="1"/>
      <c r="Q22" s="585"/>
    </row>
    <row r="23" spans="1:17">
      <c r="A23" s="1"/>
      <c r="B23" s="366" t="s">
        <v>113</v>
      </c>
      <c r="C23" s="411">
        <v>53</v>
      </c>
      <c r="D23" s="411">
        <v>56</v>
      </c>
      <c r="E23" s="184">
        <v>54</v>
      </c>
      <c r="F23" s="184">
        <v>99</v>
      </c>
      <c r="G23" s="184">
        <v>66</v>
      </c>
      <c r="H23" s="184">
        <v>64</v>
      </c>
      <c r="I23" s="184">
        <v>60</v>
      </c>
      <c r="J23" s="184">
        <v>71</v>
      </c>
      <c r="K23" s="184">
        <v>56</v>
      </c>
      <c r="L23" s="184">
        <v>66</v>
      </c>
      <c r="M23" s="184">
        <v>57</v>
      </c>
      <c r="N23" s="184">
        <v>57</v>
      </c>
      <c r="O23" s="170">
        <f t="shared" si="0"/>
        <v>63.25</v>
      </c>
      <c r="P23" s="1"/>
      <c r="Q23" s="585"/>
    </row>
    <row r="24" spans="1:17">
      <c r="A24" s="1"/>
      <c r="B24" s="366" t="s">
        <v>114</v>
      </c>
      <c r="C24" s="411">
        <v>0</v>
      </c>
      <c r="D24" s="411">
        <v>0</v>
      </c>
      <c r="E24" s="184">
        <v>0</v>
      </c>
      <c r="F24" s="184">
        <v>0</v>
      </c>
      <c r="G24" s="184">
        <v>0</v>
      </c>
      <c r="H24" s="184">
        <v>0</v>
      </c>
      <c r="I24" s="184">
        <v>0</v>
      </c>
      <c r="J24" s="184">
        <v>0</v>
      </c>
      <c r="K24" s="184">
        <v>0</v>
      </c>
      <c r="L24" s="184">
        <v>0</v>
      </c>
      <c r="M24" s="184">
        <v>0</v>
      </c>
      <c r="N24" s="184">
        <v>0</v>
      </c>
      <c r="O24" s="170">
        <f t="shared" si="0"/>
        <v>0</v>
      </c>
      <c r="P24" s="1"/>
      <c r="Q24" s="585"/>
    </row>
    <row r="25" spans="1:17">
      <c r="A25" s="1"/>
      <c r="B25" s="366" t="s">
        <v>115</v>
      </c>
      <c r="C25" s="411">
        <v>0</v>
      </c>
      <c r="D25" s="411">
        <v>0</v>
      </c>
      <c r="E25" s="184">
        <v>7</v>
      </c>
      <c r="F25" s="184">
        <v>1</v>
      </c>
      <c r="G25" s="184">
        <v>1</v>
      </c>
      <c r="H25" s="184">
        <v>1</v>
      </c>
      <c r="I25" s="184">
        <v>1</v>
      </c>
      <c r="J25" s="184">
        <v>1</v>
      </c>
      <c r="K25" s="184">
        <v>1</v>
      </c>
      <c r="L25" s="184">
        <v>1</v>
      </c>
      <c r="M25" s="184">
        <v>1</v>
      </c>
      <c r="N25" s="184">
        <v>1</v>
      </c>
      <c r="O25" s="170">
        <f t="shared" si="0"/>
        <v>1.3333333333333333</v>
      </c>
      <c r="P25" s="1"/>
      <c r="Q25" s="585"/>
    </row>
    <row r="26" spans="1:17">
      <c r="A26" s="1"/>
      <c r="B26" s="365" t="s">
        <v>116</v>
      </c>
      <c r="C26" s="411">
        <v>0</v>
      </c>
      <c r="D26" s="411">
        <v>0</v>
      </c>
      <c r="E26" s="184">
        <v>0</v>
      </c>
      <c r="F26" s="184">
        <v>0</v>
      </c>
      <c r="G26" s="184">
        <v>0</v>
      </c>
      <c r="H26" s="184">
        <v>0</v>
      </c>
      <c r="I26" s="184">
        <v>0</v>
      </c>
      <c r="J26" s="184">
        <v>0</v>
      </c>
      <c r="K26" s="184">
        <v>0</v>
      </c>
      <c r="L26" s="184">
        <v>0</v>
      </c>
      <c r="M26" s="184">
        <v>0</v>
      </c>
      <c r="N26" s="184">
        <v>0</v>
      </c>
      <c r="O26" s="170">
        <f t="shared" si="0"/>
        <v>0</v>
      </c>
      <c r="P26" s="1"/>
      <c r="Q26" s="585"/>
    </row>
    <row r="27" spans="1:17">
      <c r="A27" s="1"/>
      <c r="B27" s="366" t="s">
        <v>117</v>
      </c>
      <c r="C27" s="411">
        <v>2</v>
      </c>
      <c r="D27" s="411">
        <v>2</v>
      </c>
      <c r="E27" s="184">
        <v>2</v>
      </c>
      <c r="F27" s="184">
        <v>2</v>
      </c>
      <c r="G27" s="184">
        <v>2</v>
      </c>
      <c r="H27" s="184">
        <v>2</v>
      </c>
      <c r="I27" s="184">
        <v>1</v>
      </c>
      <c r="J27" s="184">
        <v>1</v>
      </c>
      <c r="K27" s="184">
        <v>1</v>
      </c>
      <c r="L27" s="184">
        <v>1</v>
      </c>
      <c r="M27" s="184">
        <v>1</v>
      </c>
      <c r="N27" s="184">
        <v>1</v>
      </c>
      <c r="O27" s="170">
        <f t="shared" si="0"/>
        <v>1.5</v>
      </c>
      <c r="P27" s="1"/>
      <c r="Q27" s="585"/>
    </row>
    <row r="28" spans="1:17">
      <c r="A28" s="1"/>
      <c r="B28" s="366" t="s">
        <v>118</v>
      </c>
      <c r="C28" s="411">
        <v>0</v>
      </c>
      <c r="D28" s="411">
        <v>0</v>
      </c>
      <c r="E28" s="184">
        <v>0</v>
      </c>
      <c r="F28" s="184">
        <v>0</v>
      </c>
      <c r="G28" s="184">
        <v>0</v>
      </c>
      <c r="H28" s="184">
        <v>0</v>
      </c>
      <c r="I28" s="184">
        <v>0</v>
      </c>
      <c r="J28" s="184">
        <v>0</v>
      </c>
      <c r="K28" s="184">
        <v>0</v>
      </c>
      <c r="L28" s="184">
        <v>0</v>
      </c>
      <c r="M28" s="184">
        <v>0</v>
      </c>
      <c r="N28" s="184">
        <v>0</v>
      </c>
      <c r="O28" s="170">
        <f t="shared" si="0"/>
        <v>0</v>
      </c>
      <c r="P28" s="1"/>
      <c r="Q28" s="585"/>
    </row>
    <row r="29" spans="1:17">
      <c r="A29" s="1"/>
      <c r="B29" s="366" t="s">
        <v>119</v>
      </c>
      <c r="C29" s="411">
        <v>29</v>
      </c>
      <c r="D29" s="411">
        <v>26</v>
      </c>
      <c r="E29" s="184">
        <v>33</v>
      </c>
      <c r="F29" s="184">
        <v>29</v>
      </c>
      <c r="G29" s="184">
        <v>40</v>
      </c>
      <c r="H29" s="184">
        <v>56</v>
      </c>
      <c r="I29" s="184">
        <v>31</v>
      </c>
      <c r="J29" s="184">
        <v>28</v>
      </c>
      <c r="K29" s="184">
        <v>40</v>
      </c>
      <c r="L29" s="184">
        <v>43</v>
      </c>
      <c r="M29" s="184">
        <v>32</v>
      </c>
      <c r="N29" s="184">
        <v>31</v>
      </c>
      <c r="O29" s="170">
        <f t="shared" si="0"/>
        <v>34.833333333333336</v>
      </c>
      <c r="P29" s="1"/>
      <c r="Q29" s="585"/>
    </row>
    <row r="30" spans="1:17">
      <c r="A30" s="1"/>
      <c r="B30" s="366" t="s">
        <v>120</v>
      </c>
      <c r="C30" s="411">
        <v>8</v>
      </c>
      <c r="D30" s="411">
        <v>19</v>
      </c>
      <c r="E30" s="184">
        <v>13</v>
      </c>
      <c r="F30" s="184">
        <v>13</v>
      </c>
      <c r="G30" s="184">
        <v>17</v>
      </c>
      <c r="H30" s="184">
        <v>14</v>
      </c>
      <c r="I30" s="184">
        <v>1</v>
      </c>
      <c r="J30" s="184">
        <v>1</v>
      </c>
      <c r="K30" s="184">
        <v>1</v>
      </c>
      <c r="L30" s="184">
        <v>6</v>
      </c>
      <c r="M30" s="184">
        <v>11</v>
      </c>
      <c r="N30" s="184">
        <v>5</v>
      </c>
      <c r="O30" s="170">
        <f t="shared" si="0"/>
        <v>9.0833333333333339</v>
      </c>
      <c r="P30" s="1"/>
      <c r="Q30" s="585"/>
    </row>
    <row r="31" spans="1:17">
      <c r="A31" s="1"/>
      <c r="B31" s="366" t="s">
        <v>121</v>
      </c>
      <c r="C31" s="411">
        <v>52</v>
      </c>
      <c r="D31" s="411">
        <v>53</v>
      </c>
      <c r="E31" s="184">
        <v>55</v>
      </c>
      <c r="F31" s="184">
        <v>53</v>
      </c>
      <c r="G31" s="184">
        <v>48</v>
      </c>
      <c r="H31" s="184">
        <v>48</v>
      </c>
      <c r="I31" s="184">
        <v>35</v>
      </c>
      <c r="J31" s="184">
        <v>35</v>
      </c>
      <c r="K31" s="184">
        <v>35</v>
      </c>
      <c r="L31" s="184">
        <v>34</v>
      </c>
      <c r="M31" s="184">
        <v>40</v>
      </c>
      <c r="N31" s="184">
        <v>43</v>
      </c>
      <c r="O31" s="170">
        <f t="shared" si="0"/>
        <v>44.25</v>
      </c>
      <c r="P31" s="1"/>
      <c r="Q31" s="585"/>
    </row>
    <row r="32" spans="1:17">
      <c r="A32" s="1"/>
      <c r="B32" s="365" t="s">
        <v>122</v>
      </c>
      <c r="C32" s="411">
        <v>1</v>
      </c>
      <c r="D32" s="411">
        <v>1</v>
      </c>
      <c r="E32" s="184">
        <v>1</v>
      </c>
      <c r="F32" s="184">
        <v>1</v>
      </c>
      <c r="G32" s="184">
        <v>1</v>
      </c>
      <c r="H32" s="184">
        <v>1</v>
      </c>
      <c r="I32" s="184">
        <v>1</v>
      </c>
      <c r="J32" s="184">
        <v>12</v>
      </c>
      <c r="K32" s="184">
        <v>12</v>
      </c>
      <c r="L32" s="184">
        <v>10</v>
      </c>
      <c r="M32" s="184">
        <v>10</v>
      </c>
      <c r="N32" s="184">
        <v>13</v>
      </c>
      <c r="O32" s="170">
        <f t="shared" si="0"/>
        <v>5.333333333333333</v>
      </c>
      <c r="P32" s="1"/>
      <c r="Q32" s="585"/>
    </row>
    <row r="33" spans="1:17">
      <c r="A33" s="1"/>
      <c r="B33" s="365" t="s">
        <v>123</v>
      </c>
      <c r="C33" s="411">
        <v>92</v>
      </c>
      <c r="D33" s="411">
        <v>93</v>
      </c>
      <c r="E33" s="184">
        <v>105</v>
      </c>
      <c r="F33" s="184">
        <v>99</v>
      </c>
      <c r="G33" s="184">
        <v>111</v>
      </c>
      <c r="H33" s="184">
        <v>109</v>
      </c>
      <c r="I33" s="184">
        <v>0</v>
      </c>
      <c r="J33" s="184">
        <v>0</v>
      </c>
      <c r="K33" s="184">
        <v>0</v>
      </c>
      <c r="L33" s="184">
        <v>0</v>
      </c>
      <c r="M33" s="184">
        <v>0</v>
      </c>
      <c r="N33" s="184">
        <v>0</v>
      </c>
      <c r="O33" s="170">
        <f t="shared" si="0"/>
        <v>50.75</v>
      </c>
      <c r="P33" s="1"/>
      <c r="Q33" s="585"/>
    </row>
    <row r="34" spans="1:17">
      <c r="A34" s="1"/>
      <c r="B34" s="366" t="s">
        <v>124</v>
      </c>
      <c r="C34" s="411">
        <v>0</v>
      </c>
      <c r="D34" s="411">
        <v>0</v>
      </c>
      <c r="E34" s="184">
        <v>0</v>
      </c>
      <c r="F34" s="184">
        <v>0</v>
      </c>
      <c r="G34" s="184">
        <v>0</v>
      </c>
      <c r="H34" s="184">
        <v>0</v>
      </c>
      <c r="I34" s="184">
        <v>0</v>
      </c>
      <c r="J34" s="184">
        <v>0</v>
      </c>
      <c r="K34" s="184">
        <v>0</v>
      </c>
      <c r="L34" s="184">
        <v>0</v>
      </c>
      <c r="M34" s="184">
        <v>0</v>
      </c>
      <c r="N34" s="184">
        <v>0</v>
      </c>
      <c r="O34" s="170">
        <f t="shared" si="0"/>
        <v>0</v>
      </c>
      <c r="P34" s="1"/>
      <c r="Q34" s="585"/>
    </row>
    <row r="35" spans="1:17">
      <c r="A35" s="1"/>
      <c r="B35" s="365" t="s">
        <v>125</v>
      </c>
      <c r="C35" s="411">
        <v>0</v>
      </c>
      <c r="D35" s="411">
        <v>0</v>
      </c>
      <c r="E35" s="184">
        <v>0</v>
      </c>
      <c r="F35" s="184">
        <v>0</v>
      </c>
      <c r="G35" s="184">
        <v>0</v>
      </c>
      <c r="H35" s="184">
        <v>0</v>
      </c>
      <c r="I35" s="184">
        <v>0</v>
      </c>
      <c r="J35" s="184">
        <v>0</v>
      </c>
      <c r="K35" s="184">
        <v>0</v>
      </c>
      <c r="L35" s="184">
        <v>0</v>
      </c>
      <c r="M35" s="184">
        <v>0</v>
      </c>
      <c r="N35" s="184">
        <v>0</v>
      </c>
      <c r="O35" s="170">
        <f t="shared" si="0"/>
        <v>0</v>
      </c>
      <c r="P35" s="1"/>
      <c r="Q35" s="585"/>
    </row>
    <row r="36" spans="1:17">
      <c r="A36" s="1"/>
      <c r="B36" s="366" t="s">
        <v>126</v>
      </c>
      <c r="C36" s="411">
        <v>12</v>
      </c>
      <c r="D36" s="411">
        <v>11</v>
      </c>
      <c r="E36" s="184">
        <v>12</v>
      </c>
      <c r="F36" s="184">
        <v>12</v>
      </c>
      <c r="G36" s="184">
        <v>11</v>
      </c>
      <c r="H36" s="184">
        <v>12</v>
      </c>
      <c r="I36" s="184">
        <v>12</v>
      </c>
      <c r="J36" s="184">
        <v>12</v>
      </c>
      <c r="K36" s="184">
        <v>12</v>
      </c>
      <c r="L36" s="184">
        <v>12</v>
      </c>
      <c r="M36" s="184">
        <v>12</v>
      </c>
      <c r="N36" s="184">
        <v>12</v>
      </c>
      <c r="O36" s="170">
        <f t="shared" si="0"/>
        <v>11.833333333333334</v>
      </c>
      <c r="P36" s="1"/>
      <c r="Q36" s="585"/>
    </row>
    <row r="37" spans="1:17">
      <c r="A37" s="1"/>
      <c r="B37" s="366" t="s">
        <v>127</v>
      </c>
      <c r="C37" s="411">
        <v>14</v>
      </c>
      <c r="D37" s="411">
        <v>14</v>
      </c>
      <c r="E37" s="184">
        <v>18</v>
      </c>
      <c r="F37" s="184">
        <v>18</v>
      </c>
      <c r="G37" s="184">
        <v>18</v>
      </c>
      <c r="H37" s="184">
        <v>22</v>
      </c>
      <c r="I37" s="184">
        <v>45</v>
      </c>
      <c r="J37" s="184">
        <v>46</v>
      </c>
      <c r="K37" s="184">
        <v>47</v>
      </c>
      <c r="L37" s="184">
        <v>47</v>
      </c>
      <c r="M37" s="184">
        <v>47</v>
      </c>
      <c r="N37" s="184">
        <v>50</v>
      </c>
      <c r="O37" s="170">
        <f t="shared" si="0"/>
        <v>32.166666666666664</v>
      </c>
      <c r="P37" s="1"/>
      <c r="Q37" s="585"/>
    </row>
    <row r="38" spans="1:17">
      <c r="A38" s="1"/>
      <c r="B38" s="365" t="s">
        <v>128</v>
      </c>
      <c r="C38" s="411">
        <v>160</v>
      </c>
      <c r="D38" s="411">
        <v>168</v>
      </c>
      <c r="E38" s="184">
        <v>174</v>
      </c>
      <c r="F38" s="184">
        <v>169</v>
      </c>
      <c r="G38" s="184">
        <v>170</v>
      </c>
      <c r="H38" s="184">
        <v>165</v>
      </c>
      <c r="I38" s="184">
        <v>138</v>
      </c>
      <c r="J38" s="184">
        <v>142</v>
      </c>
      <c r="K38" s="184">
        <v>141</v>
      </c>
      <c r="L38" s="184">
        <v>141</v>
      </c>
      <c r="M38" s="184">
        <v>150</v>
      </c>
      <c r="N38" s="184">
        <v>151</v>
      </c>
      <c r="O38" s="170">
        <f t="shared" si="0"/>
        <v>155.75</v>
      </c>
      <c r="P38" s="1"/>
      <c r="Q38" s="585"/>
    </row>
    <row r="39" spans="1:17">
      <c r="A39" s="1"/>
      <c r="B39" s="366" t="s">
        <v>129</v>
      </c>
      <c r="C39" s="411">
        <v>0</v>
      </c>
      <c r="D39" s="411">
        <v>0</v>
      </c>
      <c r="E39" s="184">
        <v>0</v>
      </c>
      <c r="F39" s="184">
        <v>0</v>
      </c>
      <c r="G39" s="184">
        <v>0</v>
      </c>
      <c r="H39" s="184">
        <v>7</v>
      </c>
      <c r="I39" s="184">
        <v>1</v>
      </c>
      <c r="J39" s="184">
        <v>5</v>
      </c>
      <c r="K39" s="184">
        <v>2</v>
      </c>
      <c r="L39" s="184">
        <v>2</v>
      </c>
      <c r="M39" s="184">
        <v>2</v>
      </c>
      <c r="N39" s="184">
        <v>2</v>
      </c>
      <c r="O39" s="170">
        <f t="shared" si="0"/>
        <v>1.75</v>
      </c>
      <c r="P39" s="1"/>
      <c r="Q39" s="585"/>
    </row>
    <row r="40" spans="1:17">
      <c r="A40" s="1"/>
      <c r="B40" s="366" t="s">
        <v>130</v>
      </c>
      <c r="C40" s="411">
        <v>3</v>
      </c>
      <c r="D40" s="411">
        <v>3</v>
      </c>
      <c r="E40" s="184">
        <v>7</v>
      </c>
      <c r="F40" s="184">
        <v>3</v>
      </c>
      <c r="G40" s="184">
        <v>4</v>
      </c>
      <c r="H40" s="184">
        <v>4</v>
      </c>
      <c r="I40" s="184">
        <v>4</v>
      </c>
      <c r="J40" s="184">
        <v>4</v>
      </c>
      <c r="K40" s="184">
        <v>4</v>
      </c>
      <c r="L40" s="184">
        <v>4</v>
      </c>
      <c r="M40" s="184">
        <v>4</v>
      </c>
      <c r="N40" s="184">
        <v>4</v>
      </c>
      <c r="O40" s="170">
        <f t="shared" si="0"/>
        <v>4</v>
      </c>
      <c r="P40" s="1"/>
      <c r="Q40" s="585"/>
    </row>
    <row r="41" spans="1:17">
      <c r="A41" s="1"/>
      <c r="B41" s="365" t="s">
        <v>131</v>
      </c>
      <c r="C41" s="411">
        <v>0</v>
      </c>
      <c r="D41" s="411">
        <v>0</v>
      </c>
      <c r="E41" s="184">
        <v>0</v>
      </c>
      <c r="F41" s="184">
        <v>0</v>
      </c>
      <c r="G41" s="184">
        <v>0</v>
      </c>
      <c r="H41" s="184">
        <v>0</v>
      </c>
      <c r="I41" s="184">
        <v>0</v>
      </c>
      <c r="J41" s="184">
        <v>0</v>
      </c>
      <c r="K41" s="184">
        <v>0</v>
      </c>
      <c r="L41" s="184">
        <v>0</v>
      </c>
      <c r="M41" s="184">
        <v>0</v>
      </c>
      <c r="N41" s="184">
        <v>0</v>
      </c>
      <c r="O41" s="170">
        <f t="shared" si="0"/>
        <v>0</v>
      </c>
      <c r="P41" s="1"/>
      <c r="Q41" s="585"/>
    </row>
    <row r="42" spans="1:17">
      <c r="A42" s="1"/>
      <c r="B42" s="366" t="s">
        <v>132</v>
      </c>
      <c r="C42" s="411">
        <v>3</v>
      </c>
      <c r="D42" s="411">
        <v>3</v>
      </c>
      <c r="E42" s="184">
        <v>4</v>
      </c>
      <c r="F42" s="184">
        <v>8</v>
      </c>
      <c r="G42" s="184">
        <v>8</v>
      </c>
      <c r="H42" s="184">
        <v>8</v>
      </c>
      <c r="I42" s="184">
        <v>0</v>
      </c>
      <c r="J42" s="184">
        <v>0</v>
      </c>
      <c r="K42" s="184">
        <v>0</v>
      </c>
      <c r="L42" s="184">
        <v>0</v>
      </c>
      <c r="M42" s="184">
        <v>5</v>
      </c>
      <c r="N42" s="184">
        <v>6</v>
      </c>
      <c r="O42" s="170">
        <f t="shared" si="0"/>
        <v>3.75</v>
      </c>
      <c r="P42" s="1"/>
      <c r="Q42" s="585"/>
    </row>
    <row r="43" spans="1:17">
      <c r="A43" s="1"/>
      <c r="B43" s="366" t="s">
        <v>133</v>
      </c>
      <c r="C43" s="411">
        <v>0</v>
      </c>
      <c r="D43" s="411">
        <v>0</v>
      </c>
      <c r="E43" s="184">
        <v>0</v>
      </c>
      <c r="F43" s="184">
        <v>0</v>
      </c>
      <c r="G43" s="184">
        <v>0</v>
      </c>
      <c r="H43" s="184">
        <v>0</v>
      </c>
      <c r="I43" s="184">
        <v>0</v>
      </c>
      <c r="J43" s="184">
        <v>0</v>
      </c>
      <c r="K43" s="184">
        <v>0</v>
      </c>
      <c r="L43" s="184">
        <v>0</v>
      </c>
      <c r="M43" s="184">
        <v>0</v>
      </c>
      <c r="N43" s="184">
        <v>0</v>
      </c>
      <c r="O43" s="170">
        <f t="shared" si="0"/>
        <v>0</v>
      </c>
      <c r="P43" s="1"/>
      <c r="Q43" s="585"/>
    </row>
    <row r="44" spans="1:17">
      <c r="A44" s="1"/>
      <c r="B44" s="365" t="s">
        <v>134</v>
      </c>
      <c r="C44" s="411">
        <v>0</v>
      </c>
      <c r="D44" s="411">
        <v>0</v>
      </c>
      <c r="E44" s="184">
        <v>0</v>
      </c>
      <c r="F44" s="184">
        <v>0</v>
      </c>
      <c r="G44" s="184">
        <v>0</v>
      </c>
      <c r="H44" s="184">
        <v>0</v>
      </c>
      <c r="I44" s="184">
        <v>0</v>
      </c>
      <c r="J44" s="184">
        <v>0</v>
      </c>
      <c r="K44" s="184">
        <v>0</v>
      </c>
      <c r="L44" s="184">
        <v>0</v>
      </c>
      <c r="M44" s="184">
        <v>0</v>
      </c>
      <c r="N44" s="184">
        <v>0</v>
      </c>
      <c r="O44" s="170">
        <f t="shared" si="0"/>
        <v>0</v>
      </c>
      <c r="P44" s="1"/>
      <c r="Q44" s="585"/>
    </row>
    <row r="45" spans="1:17">
      <c r="A45" s="1"/>
      <c r="B45" s="366" t="s">
        <v>135</v>
      </c>
      <c r="C45" s="411">
        <v>0</v>
      </c>
      <c r="D45" s="411">
        <v>0</v>
      </c>
      <c r="E45" s="184">
        <v>0</v>
      </c>
      <c r="F45" s="184">
        <v>0</v>
      </c>
      <c r="G45" s="184">
        <v>0</v>
      </c>
      <c r="H45" s="184">
        <v>0</v>
      </c>
      <c r="I45" s="184">
        <v>0</v>
      </c>
      <c r="J45" s="184">
        <v>0</v>
      </c>
      <c r="K45" s="184">
        <v>0</v>
      </c>
      <c r="L45" s="184">
        <v>0</v>
      </c>
      <c r="M45" s="184">
        <v>0</v>
      </c>
      <c r="N45" s="184">
        <v>0</v>
      </c>
      <c r="O45" s="170">
        <f t="shared" si="0"/>
        <v>0</v>
      </c>
      <c r="P45" s="1"/>
      <c r="Q45" s="585"/>
    </row>
    <row r="46" spans="1:17">
      <c r="A46" s="1"/>
      <c r="B46" s="366" t="s">
        <v>136</v>
      </c>
      <c r="C46" s="411">
        <v>12</v>
      </c>
      <c r="D46" s="411">
        <v>13</v>
      </c>
      <c r="E46" s="184">
        <v>11</v>
      </c>
      <c r="F46" s="184">
        <v>11</v>
      </c>
      <c r="G46" s="184">
        <v>11</v>
      </c>
      <c r="H46" s="184">
        <v>15</v>
      </c>
      <c r="I46" s="184">
        <v>11</v>
      </c>
      <c r="J46" s="184">
        <v>11</v>
      </c>
      <c r="K46" s="184">
        <v>11</v>
      </c>
      <c r="L46" s="184">
        <v>11</v>
      </c>
      <c r="M46" s="184">
        <v>11</v>
      </c>
      <c r="N46" s="184">
        <v>11</v>
      </c>
      <c r="O46" s="170">
        <f t="shared" si="0"/>
        <v>11.583333333333334</v>
      </c>
      <c r="P46" s="1"/>
      <c r="Q46" s="585"/>
    </row>
    <row r="47" spans="1:17">
      <c r="A47" s="1"/>
      <c r="B47" s="366" t="s">
        <v>386</v>
      </c>
      <c r="C47" s="411">
        <v>3</v>
      </c>
      <c r="D47" s="411">
        <v>3</v>
      </c>
      <c r="E47" s="184">
        <v>3</v>
      </c>
      <c r="F47" s="184">
        <v>3</v>
      </c>
      <c r="G47" s="184">
        <v>3</v>
      </c>
      <c r="H47" s="184">
        <v>2</v>
      </c>
      <c r="I47" s="184">
        <v>2</v>
      </c>
      <c r="J47" s="184">
        <v>3</v>
      </c>
      <c r="K47" s="184">
        <v>4</v>
      </c>
      <c r="L47" s="184">
        <v>4</v>
      </c>
      <c r="M47" s="184">
        <v>4</v>
      </c>
      <c r="N47" s="184">
        <v>2</v>
      </c>
      <c r="O47" s="170">
        <f t="shared" si="0"/>
        <v>3</v>
      </c>
      <c r="P47" s="1"/>
      <c r="Q47" s="585"/>
    </row>
    <row r="48" spans="1:17">
      <c r="A48" s="1"/>
      <c r="B48" s="365" t="s">
        <v>138</v>
      </c>
      <c r="C48" s="411">
        <v>0</v>
      </c>
      <c r="D48" s="411">
        <v>0</v>
      </c>
      <c r="E48" s="184">
        <v>0</v>
      </c>
      <c r="F48" s="184">
        <v>0</v>
      </c>
      <c r="G48" s="184">
        <v>0</v>
      </c>
      <c r="H48" s="184">
        <v>0</v>
      </c>
      <c r="I48" s="184">
        <v>0</v>
      </c>
      <c r="J48" s="184">
        <v>0</v>
      </c>
      <c r="K48" s="184">
        <v>0</v>
      </c>
      <c r="L48" s="184">
        <v>0</v>
      </c>
      <c r="M48" s="184">
        <v>0</v>
      </c>
      <c r="N48" s="184">
        <v>0</v>
      </c>
      <c r="O48" s="170">
        <f t="shared" si="0"/>
        <v>0</v>
      </c>
      <c r="P48" s="1"/>
      <c r="Q48" s="585"/>
    </row>
    <row r="49" spans="1:17">
      <c r="A49" s="1"/>
      <c r="B49" s="366" t="s">
        <v>139</v>
      </c>
      <c r="C49" s="411">
        <v>377</v>
      </c>
      <c r="D49" s="411">
        <v>392</v>
      </c>
      <c r="E49" s="184">
        <v>380</v>
      </c>
      <c r="F49" s="184">
        <v>425</v>
      </c>
      <c r="G49" s="184">
        <v>417</v>
      </c>
      <c r="H49" s="184">
        <v>412</v>
      </c>
      <c r="I49" s="184">
        <v>412</v>
      </c>
      <c r="J49" s="184">
        <v>409</v>
      </c>
      <c r="K49" s="184">
        <v>412</v>
      </c>
      <c r="L49" s="184">
        <v>414</v>
      </c>
      <c r="M49" s="184">
        <v>408</v>
      </c>
      <c r="N49" s="184">
        <v>428</v>
      </c>
      <c r="O49" s="170">
        <f t="shared" si="0"/>
        <v>407.16666666666669</v>
      </c>
      <c r="P49" s="1"/>
      <c r="Q49" s="585"/>
    </row>
    <row r="50" spans="1:17">
      <c r="A50" s="1"/>
      <c r="B50" s="366" t="s">
        <v>387</v>
      </c>
      <c r="C50" s="411">
        <v>7</v>
      </c>
      <c r="D50" s="411">
        <v>7</v>
      </c>
      <c r="E50" s="184">
        <v>7</v>
      </c>
      <c r="F50" s="184">
        <v>7</v>
      </c>
      <c r="G50" s="184">
        <v>7</v>
      </c>
      <c r="H50" s="184">
        <v>7</v>
      </c>
      <c r="I50" s="184">
        <v>7</v>
      </c>
      <c r="J50" s="184">
        <v>7</v>
      </c>
      <c r="K50" s="184">
        <v>7</v>
      </c>
      <c r="L50" s="184">
        <v>7</v>
      </c>
      <c r="M50" s="184">
        <v>7</v>
      </c>
      <c r="N50" s="184">
        <v>8</v>
      </c>
      <c r="O50" s="170">
        <f t="shared" si="0"/>
        <v>7.083333333333333</v>
      </c>
      <c r="P50" s="1"/>
      <c r="Q50" s="585"/>
    </row>
    <row r="51" spans="1:17">
      <c r="A51" s="1"/>
      <c r="B51" s="366" t="s">
        <v>141</v>
      </c>
      <c r="C51" s="411">
        <v>194</v>
      </c>
      <c r="D51" s="411">
        <v>197</v>
      </c>
      <c r="E51" s="184">
        <v>198</v>
      </c>
      <c r="F51" s="184">
        <v>207</v>
      </c>
      <c r="G51" s="184">
        <v>208</v>
      </c>
      <c r="H51" s="184">
        <v>202</v>
      </c>
      <c r="I51" s="184">
        <v>49</v>
      </c>
      <c r="J51" s="184">
        <v>50</v>
      </c>
      <c r="K51" s="184">
        <v>50</v>
      </c>
      <c r="L51" s="184">
        <v>51</v>
      </c>
      <c r="M51" s="184">
        <v>53</v>
      </c>
      <c r="N51" s="184">
        <v>53</v>
      </c>
      <c r="O51" s="170">
        <f t="shared" si="0"/>
        <v>126</v>
      </c>
      <c r="P51" s="1"/>
      <c r="Q51" s="585"/>
    </row>
    <row r="52" spans="1:17">
      <c r="A52" s="1"/>
      <c r="B52" s="365" t="s">
        <v>142</v>
      </c>
      <c r="C52" s="411">
        <v>41</v>
      </c>
      <c r="D52" s="411">
        <v>40</v>
      </c>
      <c r="E52" s="184">
        <v>45</v>
      </c>
      <c r="F52" s="184">
        <v>38</v>
      </c>
      <c r="G52" s="184">
        <v>35</v>
      </c>
      <c r="H52" s="184">
        <v>34</v>
      </c>
      <c r="I52" s="184">
        <v>36</v>
      </c>
      <c r="J52" s="184">
        <v>44</v>
      </c>
      <c r="K52" s="184">
        <v>41</v>
      </c>
      <c r="L52" s="184">
        <v>37</v>
      </c>
      <c r="M52" s="184">
        <v>41</v>
      </c>
      <c r="N52" s="184">
        <v>38</v>
      </c>
      <c r="O52" s="170">
        <f t="shared" si="0"/>
        <v>39.166666666666664</v>
      </c>
      <c r="P52" s="1"/>
      <c r="Q52" s="585"/>
    </row>
    <row r="53" spans="1:17">
      <c r="A53" s="1"/>
      <c r="B53" s="365" t="s">
        <v>143</v>
      </c>
      <c r="C53" s="411">
        <v>452</v>
      </c>
      <c r="D53" s="411">
        <v>456</v>
      </c>
      <c r="E53" s="184">
        <v>453</v>
      </c>
      <c r="F53" s="184">
        <v>461</v>
      </c>
      <c r="G53" s="184">
        <v>536</v>
      </c>
      <c r="H53" s="184">
        <v>492</v>
      </c>
      <c r="I53" s="184">
        <v>352</v>
      </c>
      <c r="J53" s="184">
        <v>368</v>
      </c>
      <c r="K53" s="184">
        <v>398</v>
      </c>
      <c r="L53" s="184">
        <v>480</v>
      </c>
      <c r="M53" s="184">
        <v>465</v>
      </c>
      <c r="N53" s="184">
        <v>488</v>
      </c>
      <c r="O53" s="170">
        <f t="shared" si="0"/>
        <v>450.08333333333331</v>
      </c>
      <c r="P53" s="1"/>
      <c r="Q53" s="585"/>
    </row>
    <row r="54" spans="1:17">
      <c r="A54" s="1"/>
      <c r="B54" s="365" t="s">
        <v>388</v>
      </c>
      <c r="C54" s="184">
        <v>5</v>
      </c>
      <c r="D54" s="184">
        <v>5</v>
      </c>
      <c r="E54" s="184">
        <v>5</v>
      </c>
      <c r="F54" s="184">
        <v>5</v>
      </c>
      <c r="G54" s="184">
        <v>5</v>
      </c>
      <c r="H54" s="184">
        <v>6</v>
      </c>
      <c r="I54" s="184">
        <v>6</v>
      </c>
      <c r="J54" s="184">
        <v>21</v>
      </c>
      <c r="K54" s="184">
        <v>21</v>
      </c>
      <c r="L54" s="184">
        <v>21</v>
      </c>
      <c r="M54" s="184">
        <v>21</v>
      </c>
      <c r="N54" s="184">
        <v>20</v>
      </c>
      <c r="O54" s="170">
        <f t="shared" si="0"/>
        <v>11.75</v>
      </c>
      <c r="P54" s="1"/>
      <c r="Q54" s="585"/>
    </row>
    <row r="55" spans="1:17">
      <c r="A55" s="1"/>
      <c r="B55" s="365" t="s">
        <v>389</v>
      </c>
      <c r="C55" s="184">
        <v>53</v>
      </c>
      <c r="D55" s="184">
        <v>55</v>
      </c>
      <c r="E55" s="184">
        <v>65</v>
      </c>
      <c r="F55" s="184">
        <v>47</v>
      </c>
      <c r="G55" s="184">
        <v>42</v>
      </c>
      <c r="H55" s="184">
        <v>45</v>
      </c>
      <c r="I55" s="184">
        <v>33</v>
      </c>
      <c r="J55" s="184">
        <v>36</v>
      </c>
      <c r="K55" s="184">
        <v>34</v>
      </c>
      <c r="L55" s="184">
        <v>34</v>
      </c>
      <c r="M55" s="184">
        <v>33</v>
      </c>
      <c r="N55" s="184">
        <v>35</v>
      </c>
      <c r="O55" s="170">
        <f t="shared" si="0"/>
        <v>42.666666666666664</v>
      </c>
      <c r="P55" s="1"/>
      <c r="Q55" s="585"/>
    </row>
    <row r="56" spans="1:17">
      <c r="A56" s="1"/>
      <c r="B56" s="268" t="s">
        <v>144</v>
      </c>
      <c r="C56" s="174">
        <f t="shared" ref="C56:N56" si="3">SUM(C19:C55)</f>
        <v>1605</v>
      </c>
      <c r="D56" s="174">
        <f t="shared" si="3"/>
        <v>1644</v>
      </c>
      <c r="E56" s="174">
        <f t="shared" si="3"/>
        <v>1692</v>
      </c>
      <c r="F56" s="174">
        <f t="shared" si="3"/>
        <v>1748</v>
      </c>
      <c r="G56" s="174">
        <f t="shared" si="3"/>
        <v>1805</v>
      </c>
      <c r="H56" s="174">
        <f t="shared" si="3"/>
        <v>1766</v>
      </c>
      <c r="I56" s="174">
        <f t="shared" si="3"/>
        <v>1276</v>
      </c>
      <c r="J56" s="174">
        <f t="shared" si="3"/>
        <v>1346</v>
      </c>
      <c r="K56" s="174">
        <f t="shared" si="3"/>
        <v>1370</v>
      </c>
      <c r="L56" s="174">
        <f t="shared" si="3"/>
        <v>1466</v>
      </c>
      <c r="M56" s="174">
        <f t="shared" si="3"/>
        <v>1455</v>
      </c>
      <c r="N56" s="174">
        <f t="shared" si="3"/>
        <v>1500</v>
      </c>
      <c r="O56" s="170">
        <f t="shared" si="0"/>
        <v>1556.0833333333333</v>
      </c>
      <c r="P56" s="1"/>
      <c r="Q56" s="585"/>
    </row>
    <row r="57" spans="1:17">
      <c r="A57" s="1"/>
      <c r="B57" s="405" t="s">
        <v>145</v>
      </c>
      <c r="C57" s="408">
        <v>1687</v>
      </c>
      <c r="D57" s="408">
        <v>1702</v>
      </c>
      <c r="E57" s="149">
        <v>1775</v>
      </c>
      <c r="F57" s="149">
        <v>1793</v>
      </c>
      <c r="G57" s="149">
        <v>1764</v>
      </c>
      <c r="H57" s="149">
        <v>1810</v>
      </c>
      <c r="I57" s="149">
        <v>1693</v>
      </c>
      <c r="J57" s="149">
        <v>1650</v>
      </c>
      <c r="K57" s="149">
        <v>1628</v>
      </c>
      <c r="L57" s="149">
        <v>1729</v>
      </c>
      <c r="M57" s="149">
        <v>1758</v>
      </c>
      <c r="N57" s="469">
        <v>1775</v>
      </c>
      <c r="O57" s="170">
        <f t="shared" si="0"/>
        <v>1730.3333333333333</v>
      </c>
      <c r="P57" s="1"/>
      <c r="Q57" s="585"/>
    </row>
    <row r="58" spans="1:17">
      <c r="A58" s="1"/>
      <c r="B58" s="404" t="s">
        <v>146</v>
      </c>
      <c r="C58" s="408">
        <v>1691</v>
      </c>
      <c r="D58" s="408">
        <v>1762</v>
      </c>
      <c r="E58" s="184">
        <v>1788</v>
      </c>
      <c r="F58" s="184">
        <v>1845</v>
      </c>
      <c r="G58" s="184">
        <v>1877</v>
      </c>
      <c r="H58" s="184">
        <v>1885</v>
      </c>
      <c r="I58" s="184">
        <v>1722</v>
      </c>
      <c r="J58" s="184">
        <v>1696</v>
      </c>
      <c r="K58" s="184">
        <v>1707</v>
      </c>
      <c r="L58" s="184">
        <v>1785</v>
      </c>
      <c r="M58" s="184">
        <v>1763</v>
      </c>
      <c r="N58" s="184">
        <v>1763</v>
      </c>
      <c r="O58" s="170">
        <f t="shared" si="0"/>
        <v>1773.6666666666667</v>
      </c>
      <c r="P58" s="1"/>
      <c r="Q58" s="585"/>
    </row>
    <row r="59" spans="1:17">
      <c r="A59" s="1"/>
      <c r="B59" s="404" t="s">
        <v>147</v>
      </c>
      <c r="C59" s="408">
        <v>1195</v>
      </c>
      <c r="D59" s="408">
        <v>1304</v>
      </c>
      <c r="E59" s="184">
        <v>1352</v>
      </c>
      <c r="F59" s="184">
        <v>1735</v>
      </c>
      <c r="G59" s="184">
        <v>1488</v>
      </c>
      <c r="H59" s="184">
        <v>1526</v>
      </c>
      <c r="I59" s="184">
        <v>1309</v>
      </c>
      <c r="J59" s="184">
        <v>1430</v>
      </c>
      <c r="K59" s="184">
        <v>1401</v>
      </c>
      <c r="L59" s="184">
        <v>1329</v>
      </c>
      <c r="M59" s="184">
        <v>1318</v>
      </c>
      <c r="N59" s="184">
        <v>1323</v>
      </c>
      <c r="O59" s="170">
        <f t="shared" si="0"/>
        <v>1392.5</v>
      </c>
      <c r="P59" s="1"/>
      <c r="Q59" s="585"/>
    </row>
    <row r="60" spans="1:17">
      <c r="A60" s="1"/>
      <c r="B60" s="404" t="s">
        <v>358</v>
      </c>
      <c r="C60" s="408">
        <v>1171</v>
      </c>
      <c r="D60" s="408">
        <v>1240</v>
      </c>
      <c r="E60" s="184">
        <v>1390</v>
      </c>
      <c r="F60" s="184">
        <v>1752</v>
      </c>
      <c r="G60" s="184">
        <v>1420</v>
      </c>
      <c r="H60" s="184">
        <v>1405</v>
      </c>
      <c r="I60" s="184">
        <v>1258</v>
      </c>
      <c r="J60" s="184">
        <v>1099</v>
      </c>
      <c r="K60" s="184">
        <v>1206</v>
      </c>
      <c r="L60" s="184">
        <v>1327</v>
      </c>
      <c r="M60" s="184">
        <v>1343</v>
      </c>
      <c r="N60" s="184">
        <v>1379</v>
      </c>
      <c r="O60" s="170">
        <f t="shared" si="0"/>
        <v>1332.5</v>
      </c>
      <c r="P60" s="1"/>
      <c r="Q60" s="585"/>
    </row>
    <row r="61" spans="1:17">
      <c r="A61" s="1"/>
      <c r="B61" s="404" t="s">
        <v>359</v>
      </c>
      <c r="C61" s="408">
        <v>1368</v>
      </c>
      <c r="D61" s="408">
        <v>1370</v>
      </c>
      <c r="E61" s="184">
        <v>1431</v>
      </c>
      <c r="F61" s="184">
        <v>1444</v>
      </c>
      <c r="G61" s="274">
        <v>1454</v>
      </c>
      <c r="H61" s="184">
        <v>1442</v>
      </c>
      <c r="I61" s="184">
        <v>1457</v>
      </c>
      <c r="J61" s="184">
        <v>1396</v>
      </c>
      <c r="K61" s="184">
        <v>1398</v>
      </c>
      <c r="L61" s="184">
        <v>1412</v>
      </c>
      <c r="M61" s="184">
        <v>1398</v>
      </c>
      <c r="N61" s="184">
        <v>1411</v>
      </c>
      <c r="O61" s="170">
        <f t="shared" si="0"/>
        <v>1415.0833333333333</v>
      </c>
      <c r="P61" s="1"/>
      <c r="Q61" s="585"/>
    </row>
    <row r="62" spans="1:17">
      <c r="A62" s="1"/>
      <c r="B62" s="404" t="s">
        <v>360</v>
      </c>
      <c r="C62" s="408">
        <v>1937</v>
      </c>
      <c r="D62" s="408">
        <v>1658</v>
      </c>
      <c r="E62" s="184">
        <v>1750</v>
      </c>
      <c r="F62" s="184">
        <v>1974</v>
      </c>
      <c r="G62" s="184">
        <v>1890</v>
      </c>
      <c r="H62" s="184">
        <v>1840</v>
      </c>
      <c r="I62" s="184">
        <v>1853</v>
      </c>
      <c r="J62" s="184">
        <v>1739</v>
      </c>
      <c r="K62" s="184">
        <v>1699</v>
      </c>
      <c r="L62" s="184">
        <v>1727</v>
      </c>
      <c r="M62" s="184">
        <v>1857</v>
      </c>
      <c r="N62" s="184">
        <v>1872</v>
      </c>
      <c r="O62" s="170">
        <f t="shared" si="0"/>
        <v>1816.3333333333333</v>
      </c>
      <c r="P62" s="1"/>
      <c r="Q62" s="585"/>
    </row>
    <row r="63" spans="1:17">
      <c r="A63" s="1"/>
      <c r="B63" s="405" t="s">
        <v>151</v>
      </c>
      <c r="C63" s="408">
        <v>312</v>
      </c>
      <c r="D63" s="408">
        <v>319</v>
      </c>
      <c r="E63" s="184">
        <v>345</v>
      </c>
      <c r="F63" s="184">
        <v>426</v>
      </c>
      <c r="G63" s="184">
        <v>336</v>
      </c>
      <c r="H63" s="184">
        <v>342</v>
      </c>
      <c r="I63" s="184">
        <v>314</v>
      </c>
      <c r="J63" s="184">
        <v>350</v>
      </c>
      <c r="K63" s="184">
        <v>330</v>
      </c>
      <c r="L63" s="184">
        <v>368</v>
      </c>
      <c r="M63" s="184">
        <v>370</v>
      </c>
      <c r="N63" s="184">
        <v>354</v>
      </c>
      <c r="O63" s="170">
        <f t="shared" si="0"/>
        <v>347.16666666666669</v>
      </c>
      <c r="P63" s="1"/>
      <c r="Q63" s="585"/>
    </row>
    <row r="64" spans="1:17">
      <c r="A64" s="1"/>
      <c r="B64" s="404" t="s">
        <v>152</v>
      </c>
      <c r="C64" s="408">
        <v>441</v>
      </c>
      <c r="D64" s="408">
        <v>380</v>
      </c>
      <c r="E64" s="184">
        <v>423</v>
      </c>
      <c r="F64" s="184">
        <v>512</v>
      </c>
      <c r="G64" s="184">
        <v>424</v>
      </c>
      <c r="H64" s="184">
        <v>828</v>
      </c>
      <c r="I64" s="184">
        <v>359</v>
      </c>
      <c r="J64" s="184">
        <v>357</v>
      </c>
      <c r="K64" s="184">
        <v>394</v>
      </c>
      <c r="L64" s="184">
        <v>350</v>
      </c>
      <c r="M64" s="184">
        <v>356</v>
      </c>
      <c r="N64" s="184">
        <v>398</v>
      </c>
      <c r="O64" s="170">
        <f t="shared" si="0"/>
        <v>435.16666666666669</v>
      </c>
      <c r="P64" s="1"/>
      <c r="Q64" s="585"/>
    </row>
    <row r="65" spans="1:17">
      <c r="A65" s="1"/>
      <c r="B65" s="404" t="s">
        <v>153</v>
      </c>
      <c r="C65" s="408">
        <v>471</v>
      </c>
      <c r="D65" s="408">
        <v>503</v>
      </c>
      <c r="E65" s="184">
        <v>501</v>
      </c>
      <c r="F65" s="184">
        <v>557</v>
      </c>
      <c r="G65" s="184">
        <v>611</v>
      </c>
      <c r="H65" s="184">
        <v>564</v>
      </c>
      <c r="I65" s="184">
        <v>461</v>
      </c>
      <c r="J65" s="184">
        <v>448</v>
      </c>
      <c r="K65" s="184">
        <v>452</v>
      </c>
      <c r="L65" s="184">
        <v>443</v>
      </c>
      <c r="M65" s="184">
        <v>495</v>
      </c>
      <c r="N65" s="184">
        <v>510</v>
      </c>
      <c r="O65" s="170">
        <f t="shared" si="0"/>
        <v>501.33333333333331</v>
      </c>
      <c r="P65" s="1"/>
      <c r="Q65" s="585"/>
    </row>
    <row r="66" spans="1:17">
      <c r="A66" s="1"/>
      <c r="B66" s="404" t="s">
        <v>154</v>
      </c>
      <c r="C66" s="408">
        <v>506</v>
      </c>
      <c r="D66" s="408">
        <v>501</v>
      </c>
      <c r="E66" s="184">
        <v>636</v>
      </c>
      <c r="F66" s="184">
        <v>588</v>
      </c>
      <c r="G66" s="184">
        <v>573</v>
      </c>
      <c r="H66" s="184">
        <v>595</v>
      </c>
      <c r="I66" s="184">
        <v>523</v>
      </c>
      <c r="J66" s="184">
        <v>518</v>
      </c>
      <c r="K66" s="184">
        <v>520</v>
      </c>
      <c r="L66" s="184">
        <v>521</v>
      </c>
      <c r="M66" s="184">
        <v>575</v>
      </c>
      <c r="N66" s="184">
        <v>572</v>
      </c>
      <c r="O66" s="170">
        <f t="shared" si="0"/>
        <v>552.33333333333337</v>
      </c>
      <c r="P66" s="1"/>
      <c r="Q66" s="585"/>
    </row>
    <row r="67" spans="1:17">
      <c r="A67" s="1"/>
      <c r="B67" s="405" t="s">
        <v>155</v>
      </c>
      <c r="C67" s="408">
        <v>1282</v>
      </c>
      <c r="D67" s="408">
        <v>1365</v>
      </c>
      <c r="E67" s="184">
        <v>1605</v>
      </c>
      <c r="F67" s="184">
        <v>1599</v>
      </c>
      <c r="G67" s="184">
        <v>1588</v>
      </c>
      <c r="H67" s="184">
        <v>1587</v>
      </c>
      <c r="I67" s="184">
        <v>1542</v>
      </c>
      <c r="J67" s="184">
        <v>1520</v>
      </c>
      <c r="K67" s="184">
        <v>1519</v>
      </c>
      <c r="L67" s="184">
        <v>1576</v>
      </c>
      <c r="M67" s="184">
        <v>1568</v>
      </c>
      <c r="N67" s="184">
        <v>1544</v>
      </c>
      <c r="O67" s="170">
        <f t="shared" si="0"/>
        <v>1524.5833333333333</v>
      </c>
      <c r="P67" s="1"/>
      <c r="Q67" s="585"/>
    </row>
    <row r="68" spans="1:17">
      <c r="A68" s="1"/>
      <c r="B68" s="404" t="s">
        <v>361</v>
      </c>
      <c r="C68" s="408">
        <v>1130</v>
      </c>
      <c r="D68" s="408">
        <v>1032</v>
      </c>
      <c r="E68" s="184">
        <v>1141</v>
      </c>
      <c r="F68" s="184">
        <v>1165</v>
      </c>
      <c r="G68" s="184">
        <v>1531</v>
      </c>
      <c r="H68" s="184">
        <v>1271</v>
      </c>
      <c r="I68" s="184">
        <v>1099</v>
      </c>
      <c r="J68" s="184">
        <v>1106</v>
      </c>
      <c r="K68" s="184">
        <v>1107</v>
      </c>
      <c r="L68" s="184">
        <v>1151</v>
      </c>
      <c r="M68" s="184">
        <v>1189</v>
      </c>
      <c r="N68" s="184">
        <v>1177</v>
      </c>
      <c r="O68" s="170">
        <f t="shared" si="0"/>
        <v>1174.9166666666667</v>
      </c>
      <c r="P68" s="1"/>
      <c r="Q68" s="585"/>
    </row>
    <row r="69" spans="1:17">
      <c r="A69" s="1"/>
      <c r="B69" s="406" t="s">
        <v>157</v>
      </c>
      <c r="C69" s="408">
        <v>1423</v>
      </c>
      <c r="D69" s="408">
        <v>1434</v>
      </c>
      <c r="E69" s="184">
        <v>1671</v>
      </c>
      <c r="F69" s="184">
        <v>1681</v>
      </c>
      <c r="G69" s="184">
        <v>1737</v>
      </c>
      <c r="H69" s="184">
        <v>1646</v>
      </c>
      <c r="I69" s="184">
        <v>1589</v>
      </c>
      <c r="J69" s="184">
        <v>1603</v>
      </c>
      <c r="K69" s="184">
        <v>1618</v>
      </c>
      <c r="L69" s="184">
        <v>1566</v>
      </c>
      <c r="M69" s="184">
        <v>1619</v>
      </c>
      <c r="N69" s="184">
        <v>1721</v>
      </c>
      <c r="O69" s="170">
        <f t="shared" si="0"/>
        <v>1609</v>
      </c>
      <c r="P69" s="1"/>
      <c r="Q69" s="585"/>
    </row>
    <row r="70" spans="1:17">
      <c r="A70" s="1"/>
      <c r="B70" s="404" t="s">
        <v>209</v>
      </c>
      <c r="C70" s="408">
        <v>741</v>
      </c>
      <c r="D70" s="408">
        <v>686</v>
      </c>
      <c r="E70" s="184">
        <v>872</v>
      </c>
      <c r="F70" s="184">
        <v>819</v>
      </c>
      <c r="G70" s="184">
        <v>779</v>
      </c>
      <c r="H70" s="184">
        <v>798</v>
      </c>
      <c r="I70" s="184">
        <v>718</v>
      </c>
      <c r="J70" s="184">
        <v>741</v>
      </c>
      <c r="K70" s="184">
        <v>768</v>
      </c>
      <c r="L70" s="184">
        <v>730</v>
      </c>
      <c r="M70" s="184">
        <v>737</v>
      </c>
      <c r="N70" s="184">
        <v>659</v>
      </c>
      <c r="O70" s="170">
        <f t="shared" si="0"/>
        <v>754</v>
      </c>
      <c r="P70" s="1"/>
      <c r="Q70" s="585"/>
    </row>
    <row r="71" spans="1:17">
      <c r="A71" s="1"/>
      <c r="B71" s="404" t="s">
        <v>362</v>
      </c>
      <c r="C71" s="408">
        <v>1140</v>
      </c>
      <c r="D71" s="408">
        <v>1264</v>
      </c>
      <c r="E71" s="184">
        <v>1399</v>
      </c>
      <c r="F71" s="184">
        <v>1424</v>
      </c>
      <c r="G71" s="184">
        <v>1459</v>
      </c>
      <c r="H71" s="184">
        <v>1393</v>
      </c>
      <c r="I71" s="184">
        <v>1235</v>
      </c>
      <c r="J71" s="184">
        <v>1254</v>
      </c>
      <c r="K71" s="184">
        <v>1270</v>
      </c>
      <c r="L71" s="184">
        <v>1282</v>
      </c>
      <c r="M71" s="184">
        <v>1341</v>
      </c>
      <c r="N71" s="184">
        <v>1420</v>
      </c>
      <c r="O71" s="170">
        <f t="shared" ref="O71:O130" si="4">AVERAGE(C71:N71)</f>
        <v>1323.4166666666667</v>
      </c>
      <c r="P71" s="1"/>
      <c r="Q71" s="585"/>
    </row>
    <row r="72" spans="1:17">
      <c r="A72" s="1"/>
      <c r="B72" s="404" t="s">
        <v>159</v>
      </c>
      <c r="C72" s="408">
        <v>2078</v>
      </c>
      <c r="D72" s="408">
        <v>2135</v>
      </c>
      <c r="E72" s="184">
        <v>2349</v>
      </c>
      <c r="F72" s="184">
        <v>2369</v>
      </c>
      <c r="G72" s="184">
        <v>2373</v>
      </c>
      <c r="H72" s="184">
        <v>2411</v>
      </c>
      <c r="I72" s="184">
        <v>2242</v>
      </c>
      <c r="J72" s="184">
        <v>2172</v>
      </c>
      <c r="K72" s="184">
        <v>2301</v>
      </c>
      <c r="L72" s="184">
        <v>2279</v>
      </c>
      <c r="M72" s="184">
        <v>2261</v>
      </c>
      <c r="N72" s="184">
        <v>2309</v>
      </c>
      <c r="O72" s="170">
        <f t="shared" si="4"/>
        <v>2273.25</v>
      </c>
      <c r="P72" s="1"/>
      <c r="Q72" s="585"/>
    </row>
    <row r="73" spans="1:17">
      <c r="A73" s="1"/>
      <c r="B73" s="404" t="s">
        <v>160</v>
      </c>
      <c r="C73" s="408">
        <v>1447</v>
      </c>
      <c r="D73" s="408">
        <v>1582</v>
      </c>
      <c r="E73" s="184">
        <v>1696</v>
      </c>
      <c r="F73" s="184">
        <v>1758</v>
      </c>
      <c r="G73" s="184">
        <v>1791</v>
      </c>
      <c r="H73" s="184">
        <v>1884</v>
      </c>
      <c r="I73" s="184">
        <v>1493</v>
      </c>
      <c r="J73" s="184">
        <v>1522</v>
      </c>
      <c r="K73" s="184">
        <v>1596</v>
      </c>
      <c r="L73" s="184">
        <v>1650</v>
      </c>
      <c r="M73" s="184">
        <v>1714</v>
      </c>
      <c r="N73" s="184">
        <v>1795</v>
      </c>
      <c r="O73" s="170">
        <f t="shared" si="4"/>
        <v>1660.6666666666667</v>
      </c>
      <c r="P73" s="1"/>
      <c r="Q73" s="585"/>
    </row>
    <row r="74" spans="1:17">
      <c r="A74" s="1"/>
      <c r="B74" s="404" t="s">
        <v>161</v>
      </c>
      <c r="C74" s="408">
        <v>365</v>
      </c>
      <c r="D74" s="408">
        <v>370</v>
      </c>
      <c r="E74" s="184">
        <v>421</v>
      </c>
      <c r="F74" s="184">
        <v>413</v>
      </c>
      <c r="G74" s="184">
        <v>408</v>
      </c>
      <c r="H74" s="184">
        <v>402</v>
      </c>
      <c r="I74" s="184">
        <v>354</v>
      </c>
      <c r="J74" s="184">
        <v>360</v>
      </c>
      <c r="K74" s="184">
        <v>381</v>
      </c>
      <c r="L74" s="184">
        <v>368</v>
      </c>
      <c r="M74" s="184">
        <v>376</v>
      </c>
      <c r="N74" s="184">
        <v>379</v>
      </c>
      <c r="O74" s="170">
        <f t="shared" si="4"/>
        <v>383.08333333333331</v>
      </c>
      <c r="P74" s="1"/>
      <c r="Q74" s="585"/>
    </row>
    <row r="75" spans="1:17">
      <c r="A75" s="1"/>
      <c r="B75" s="404" t="s">
        <v>162</v>
      </c>
      <c r="C75" s="408">
        <v>560</v>
      </c>
      <c r="D75" s="408">
        <v>626</v>
      </c>
      <c r="E75" s="184">
        <v>681</v>
      </c>
      <c r="F75" s="184">
        <v>655</v>
      </c>
      <c r="G75" s="184">
        <v>684</v>
      </c>
      <c r="H75" s="184">
        <v>681</v>
      </c>
      <c r="I75" s="184">
        <v>607</v>
      </c>
      <c r="J75" s="184">
        <v>610</v>
      </c>
      <c r="K75" s="184">
        <v>614</v>
      </c>
      <c r="L75" s="184">
        <v>622</v>
      </c>
      <c r="M75" s="184">
        <v>664</v>
      </c>
      <c r="N75" s="184">
        <v>661</v>
      </c>
      <c r="O75" s="170">
        <f t="shared" si="4"/>
        <v>638.75</v>
      </c>
      <c r="P75" s="1"/>
      <c r="Q75" s="585"/>
    </row>
    <row r="76" spans="1:17">
      <c r="A76" s="1"/>
      <c r="B76" s="405" t="s">
        <v>163</v>
      </c>
      <c r="C76" s="408">
        <v>836</v>
      </c>
      <c r="D76" s="408">
        <v>868</v>
      </c>
      <c r="E76" s="184">
        <v>1082</v>
      </c>
      <c r="F76" s="184">
        <v>1199</v>
      </c>
      <c r="G76" s="184">
        <v>1108</v>
      </c>
      <c r="H76" s="184">
        <v>1057</v>
      </c>
      <c r="I76" s="184">
        <v>930</v>
      </c>
      <c r="J76" s="184">
        <v>956</v>
      </c>
      <c r="K76" s="184">
        <v>967</v>
      </c>
      <c r="L76" s="184">
        <v>995</v>
      </c>
      <c r="M76" s="184">
        <v>1048</v>
      </c>
      <c r="N76" s="184">
        <v>1038</v>
      </c>
      <c r="O76" s="170">
        <f t="shared" si="4"/>
        <v>1007</v>
      </c>
      <c r="P76" s="1"/>
      <c r="Q76" s="585"/>
    </row>
    <row r="77" spans="1:17">
      <c r="A77" s="1"/>
      <c r="B77" s="404" t="s">
        <v>164</v>
      </c>
      <c r="C77" s="408">
        <v>868</v>
      </c>
      <c r="D77" s="408">
        <v>910</v>
      </c>
      <c r="E77" s="184">
        <v>906</v>
      </c>
      <c r="F77" s="184">
        <v>935</v>
      </c>
      <c r="G77" s="184">
        <v>989</v>
      </c>
      <c r="H77" s="184">
        <v>915</v>
      </c>
      <c r="I77" s="184">
        <v>828</v>
      </c>
      <c r="J77" s="184">
        <v>818</v>
      </c>
      <c r="K77" s="184">
        <v>838</v>
      </c>
      <c r="L77" s="184">
        <v>903</v>
      </c>
      <c r="M77" s="184">
        <v>852</v>
      </c>
      <c r="N77" s="184">
        <v>859</v>
      </c>
      <c r="O77" s="170">
        <f t="shared" si="4"/>
        <v>885.08333333333337</v>
      </c>
      <c r="P77" s="1"/>
      <c r="Q77" s="585"/>
    </row>
    <row r="78" spans="1:17">
      <c r="A78" s="1"/>
      <c r="B78" s="404" t="s">
        <v>165</v>
      </c>
      <c r="C78" s="408">
        <v>454</v>
      </c>
      <c r="D78" s="408">
        <v>477</v>
      </c>
      <c r="E78" s="184">
        <v>514</v>
      </c>
      <c r="F78" s="184">
        <v>546</v>
      </c>
      <c r="G78" s="184">
        <v>547</v>
      </c>
      <c r="H78" s="184">
        <v>580</v>
      </c>
      <c r="I78" s="184">
        <v>546</v>
      </c>
      <c r="J78" s="184">
        <v>562</v>
      </c>
      <c r="K78" s="184">
        <v>558</v>
      </c>
      <c r="L78" s="184">
        <v>574</v>
      </c>
      <c r="M78" s="184">
        <v>604</v>
      </c>
      <c r="N78" s="184">
        <v>604</v>
      </c>
      <c r="O78" s="170">
        <f t="shared" si="4"/>
        <v>547.16666666666663</v>
      </c>
      <c r="P78" s="1"/>
      <c r="Q78" s="585"/>
    </row>
    <row r="79" spans="1:17">
      <c r="A79" s="1"/>
      <c r="B79" s="404" t="s">
        <v>166</v>
      </c>
      <c r="C79" s="408">
        <v>965</v>
      </c>
      <c r="D79" s="408">
        <v>1072</v>
      </c>
      <c r="E79" s="184">
        <v>1506</v>
      </c>
      <c r="F79" s="184">
        <v>1258</v>
      </c>
      <c r="G79" s="184">
        <v>1217</v>
      </c>
      <c r="H79" s="184">
        <v>1476</v>
      </c>
      <c r="I79" s="184">
        <v>1138</v>
      </c>
      <c r="J79" s="184">
        <v>1191</v>
      </c>
      <c r="K79" s="184">
        <v>1195</v>
      </c>
      <c r="L79" s="184">
        <v>1183</v>
      </c>
      <c r="M79" s="184">
        <v>1271</v>
      </c>
      <c r="N79" s="184">
        <v>1264</v>
      </c>
      <c r="O79" s="170">
        <f t="shared" si="4"/>
        <v>1228</v>
      </c>
      <c r="P79" s="1"/>
      <c r="Q79" s="585"/>
    </row>
    <row r="80" spans="1:17">
      <c r="A80" s="1"/>
      <c r="B80" s="404" t="s">
        <v>167</v>
      </c>
      <c r="C80" s="408">
        <v>763</v>
      </c>
      <c r="D80" s="408">
        <v>774</v>
      </c>
      <c r="E80" s="184">
        <v>939</v>
      </c>
      <c r="F80" s="184">
        <v>912</v>
      </c>
      <c r="G80" s="184">
        <v>881</v>
      </c>
      <c r="H80" s="184">
        <v>901</v>
      </c>
      <c r="I80" s="184">
        <v>777</v>
      </c>
      <c r="J80" s="184">
        <v>789</v>
      </c>
      <c r="K80" s="184">
        <v>842</v>
      </c>
      <c r="L80" s="184">
        <v>794</v>
      </c>
      <c r="M80" s="184">
        <v>848</v>
      </c>
      <c r="N80" s="184">
        <v>850</v>
      </c>
      <c r="O80" s="170">
        <f t="shared" si="4"/>
        <v>839.16666666666663</v>
      </c>
      <c r="P80" s="1"/>
      <c r="Q80" s="585"/>
    </row>
    <row r="81" spans="1:17">
      <c r="A81" s="1"/>
      <c r="B81" s="404" t="s">
        <v>168</v>
      </c>
      <c r="C81" s="408">
        <v>438</v>
      </c>
      <c r="D81" s="408">
        <v>452</v>
      </c>
      <c r="E81" s="184">
        <v>522</v>
      </c>
      <c r="F81" s="184">
        <v>590</v>
      </c>
      <c r="G81" s="184">
        <v>524</v>
      </c>
      <c r="H81" s="184">
        <v>542</v>
      </c>
      <c r="I81" s="184">
        <v>547</v>
      </c>
      <c r="J81" s="184">
        <v>524</v>
      </c>
      <c r="K81" s="184">
        <v>523</v>
      </c>
      <c r="L81" s="184">
        <v>520</v>
      </c>
      <c r="M81" s="184">
        <v>532</v>
      </c>
      <c r="N81" s="184">
        <v>552</v>
      </c>
      <c r="O81" s="170">
        <f t="shared" si="4"/>
        <v>522.16666666666663</v>
      </c>
      <c r="P81" s="1"/>
      <c r="Q81" s="585"/>
    </row>
    <row r="82" spans="1:17">
      <c r="A82" s="1"/>
      <c r="B82" s="404" t="s">
        <v>363</v>
      </c>
      <c r="C82" s="408">
        <v>619</v>
      </c>
      <c r="D82" s="408">
        <v>670</v>
      </c>
      <c r="E82" s="184">
        <v>724</v>
      </c>
      <c r="F82" s="184">
        <v>843</v>
      </c>
      <c r="G82" s="184">
        <v>794</v>
      </c>
      <c r="H82" s="184">
        <v>742</v>
      </c>
      <c r="I82" s="184">
        <v>691</v>
      </c>
      <c r="J82" s="184">
        <v>691</v>
      </c>
      <c r="K82" s="184">
        <v>626</v>
      </c>
      <c r="L82" s="184">
        <v>739</v>
      </c>
      <c r="M82" s="184">
        <v>680</v>
      </c>
      <c r="N82" s="184">
        <v>724</v>
      </c>
      <c r="O82" s="170">
        <f t="shared" si="4"/>
        <v>711.91666666666663</v>
      </c>
      <c r="P82" s="1"/>
      <c r="Q82" s="585"/>
    </row>
    <row r="83" spans="1:17">
      <c r="A83" s="1"/>
      <c r="B83" s="404" t="s">
        <v>364</v>
      </c>
      <c r="C83" s="408">
        <v>46</v>
      </c>
      <c r="D83" s="408">
        <v>46</v>
      </c>
      <c r="E83" s="184">
        <v>52</v>
      </c>
      <c r="F83" s="184">
        <v>57</v>
      </c>
      <c r="G83" s="184">
        <v>56</v>
      </c>
      <c r="H83" s="184">
        <v>63</v>
      </c>
      <c r="I83" s="184">
        <v>23</v>
      </c>
      <c r="J83" s="184">
        <v>22</v>
      </c>
      <c r="K83" s="184">
        <v>15</v>
      </c>
      <c r="L83" s="184">
        <v>25</v>
      </c>
      <c r="M83" s="184">
        <v>15</v>
      </c>
      <c r="N83" s="184">
        <v>25</v>
      </c>
      <c r="O83" s="170">
        <f t="shared" si="4"/>
        <v>37.083333333333336</v>
      </c>
      <c r="P83" s="1"/>
      <c r="Q83" s="585"/>
    </row>
    <row r="84" spans="1:17">
      <c r="A84" s="1"/>
      <c r="B84" s="404" t="s">
        <v>298</v>
      </c>
      <c r="C84" s="408">
        <v>263</v>
      </c>
      <c r="D84" s="408">
        <v>271</v>
      </c>
      <c r="E84" s="184">
        <v>288</v>
      </c>
      <c r="F84" s="184">
        <v>287</v>
      </c>
      <c r="G84" s="184">
        <v>294</v>
      </c>
      <c r="H84" s="184">
        <v>291</v>
      </c>
      <c r="I84" s="184">
        <v>240</v>
      </c>
      <c r="J84" s="184">
        <v>270</v>
      </c>
      <c r="K84" s="184">
        <v>275</v>
      </c>
      <c r="L84" s="184">
        <v>282</v>
      </c>
      <c r="M84" s="184">
        <v>280</v>
      </c>
      <c r="N84" s="184">
        <v>272</v>
      </c>
      <c r="O84" s="170">
        <f t="shared" si="4"/>
        <v>276.08333333333331</v>
      </c>
      <c r="P84" s="1"/>
      <c r="Q84" s="585"/>
    </row>
    <row r="85" spans="1:17">
      <c r="A85" s="1"/>
      <c r="B85" s="405" t="s">
        <v>169</v>
      </c>
      <c r="C85" s="408">
        <v>51</v>
      </c>
      <c r="D85" s="408">
        <v>98</v>
      </c>
      <c r="E85" s="184">
        <v>63</v>
      </c>
      <c r="F85" s="184">
        <v>97</v>
      </c>
      <c r="G85" s="184">
        <v>97</v>
      </c>
      <c r="H85" s="184">
        <v>86</v>
      </c>
      <c r="I85" s="184">
        <v>79</v>
      </c>
      <c r="J85" s="184">
        <v>71</v>
      </c>
      <c r="K85" s="184">
        <v>79</v>
      </c>
      <c r="L85" s="184">
        <v>73</v>
      </c>
      <c r="M85" s="184">
        <v>80</v>
      </c>
      <c r="N85" s="184">
        <v>120</v>
      </c>
      <c r="O85" s="170">
        <f t="shared" si="4"/>
        <v>82.833333333333329</v>
      </c>
      <c r="P85" s="1"/>
      <c r="Q85" s="585"/>
    </row>
    <row r="86" spans="1:17">
      <c r="A86" s="1"/>
      <c r="B86" s="356" t="s">
        <v>170</v>
      </c>
      <c r="C86" s="174">
        <f>SUM(C57:C85)</f>
        <v>26248</v>
      </c>
      <c r="D86" s="174">
        <f t="shared" ref="D86:N86" si="5">SUM(D57:D85)</f>
        <v>26871</v>
      </c>
      <c r="E86" s="174">
        <f t="shared" si="5"/>
        <v>29822</v>
      </c>
      <c r="F86" s="174">
        <f t="shared" si="5"/>
        <v>31233</v>
      </c>
      <c r="G86" s="174">
        <f t="shared" si="5"/>
        <v>30694</v>
      </c>
      <c r="H86" s="174">
        <f t="shared" si="5"/>
        <v>30963</v>
      </c>
      <c r="I86" s="174">
        <f t="shared" si="5"/>
        <v>27627</v>
      </c>
      <c r="J86" s="174">
        <f t="shared" si="5"/>
        <v>27465</v>
      </c>
      <c r="K86" s="174">
        <f t="shared" si="5"/>
        <v>27827</v>
      </c>
      <c r="L86" s="174">
        <f t="shared" si="5"/>
        <v>28303</v>
      </c>
      <c r="M86" s="174">
        <f t="shared" si="5"/>
        <v>28912</v>
      </c>
      <c r="N86" s="174">
        <f t="shared" si="5"/>
        <v>29330</v>
      </c>
      <c r="O86" s="170">
        <f t="shared" si="4"/>
        <v>28774.583333333332</v>
      </c>
      <c r="P86" s="1"/>
      <c r="Q86" s="585"/>
    </row>
    <row r="87" spans="1:17">
      <c r="A87" s="1"/>
      <c r="B87" s="197" t="s">
        <v>171</v>
      </c>
      <c r="C87" s="412">
        <v>1524</v>
      </c>
      <c r="D87" s="412">
        <v>1485</v>
      </c>
      <c r="E87" s="149">
        <v>1534</v>
      </c>
      <c r="F87" s="149">
        <v>1650</v>
      </c>
      <c r="G87" s="149">
        <v>1609</v>
      </c>
      <c r="H87" s="452">
        <v>1612</v>
      </c>
      <c r="I87" s="184">
        <v>541</v>
      </c>
      <c r="J87" s="184">
        <v>1383</v>
      </c>
      <c r="K87" s="184">
        <v>1902</v>
      </c>
      <c r="L87" s="149">
        <v>1437</v>
      </c>
      <c r="M87" s="469">
        <v>1458</v>
      </c>
      <c r="N87" s="469">
        <v>1499</v>
      </c>
      <c r="O87" s="170">
        <f t="shared" si="4"/>
        <v>1469.5</v>
      </c>
      <c r="P87" s="1"/>
      <c r="Q87" s="585"/>
    </row>
    <row r="88" spans="1:17">
      <c r="A88" s="1"/>
      <c r="B88" s="197" t="s">
        <v>172</v>
      </c>
      <c r="C88" s="412">
        <v>103</v>
      </c>
      <c r="D88" s="412">
        <v>99</v>
      </c>
      <c r="E88" s="184">
        <v>115</v>
      </c>
      <c r="F88" s="184">
        <v>117</v>
      </c>
      <c r="G88" s="184">
        <v>120</v>
      </c>
      <c r="H88" s="452">
        <v>154</v>
      </c>
      <c r="I88" s="184">
        <v>147</v>
      </c>
      <c r="J88" s="184">
        <v>217</v>
      </c>
      <c r="K88" s="184">
        <v>180</v>
      </c>
      <c r="L88" s="184">
        <v>155</v>
      </c>
      <c r="M88" s="184">
        <v>195</v>
      </c>
      <c r="N88" s="184">
        <v>156</v>
      </c>
      <c r="O88" s="170">
        <f t="shared" si="4"/>
        <v>146.5</v>
      </c>
      <c r="P88" s="1"/>
      <c r="Q88" s="585"/>
    </row>
    <row r="89" spans="1:17">
      <c r="A89" s="1"/>
      <c r="B89" s="197" t="s">
        <v>173</v>
      </c>
      <c r="C89" s="412">
        <v>28</v>
      </c>
      <c r="D89" s="412">
        <v>28</v>
      </c>
      <c r="E89" s="184">
        <v>29</v>
      </c>
      <c r="F89" s="184">
        <v>42</v>
      </c>
      <c r="G89" s="184">
        <v>31</v>
      </c>
      <c r="H89" s="452">
        <v>34</v>
      </c>
      <c r="I89" s="184">
        <v>20</v>
      </c>
      <c r="J89" s="184">
        <v>17</v>
      </c>
      <c r="K89" s="184">
        <v>19</v>
      </c>
      <c r="L89" s="184">
        <v>19</v>
      </c>
      <c r="M89" s="184">
        <v>19</v>
      </c>
      <c r="N89" s="184">
        <v>19</v>
      </c>
      <c r="O89" s="170">
        <f t="shared" si="4"/>
        <v>25.416666666666668</v>
      </c>
      <c r="P89" s="1"/>
      <c r="Q89" s="585"/>
    </row>
    <row r="90" spans="1:17">
      <c r="A90" s="1"/>
      <c r="B90" s="197" t="s">
        <v>174</v>
      </c>
      <c r="C90" s="412">
        <v>41</v>
      </c>
      <c r="D90" s="412">
        <v>41</v>
      </c>
      <c r="E90" s="184">
        <v>66</v>
      </c>
      <c r="F90" s="184">
        <v>97</v>
      </c>
      <c r="G90" s="184">
        <v>79</v>
      </c>
      <c r="H90" s="452">
        <v>75</v>
      </c>
      <c r="I90" s="184">
        <v>35</v>
      </c>
      <c r="J90" s="184">
        <v>42</v>
      </c>
      <c r="K90" s="184">
        <v>40</v>
      </c>
      <c r="L90" s="184">
        <v>56</v>
      </c>
      <c r="M90" s="184">
        <v>58</v>
      </c>
      <c r="N90" s="184">
        <v>58</v>
      </c>
      <c r="O90" s="170">
        <f t="shared" si="4"/>
        <v>57.333333333333336</v>
      </c>
      <c r="P90" s="1"/>
      <c r="Q90" s="585"/>
    </row>
    <row r="91" spans="1:17">
      <c r="A91" s="1"/>
      <c r="B91" s="197" t="s">
        <v>175</v>
      </c>
      <c r="C91" s="412">
        <v>320</v>
      </c>
      <c r="D91" s="412">
        <v>304</v>
      </c>
      <c r="E91" s="184">
        <v>332</v>
      </c>
      <c r="F91" s="184">
        <v>425</v>
      </c>
      <c r="G91" s="184">
        <v>383</v>
      </c>
      <c r="H91" s="452">
        <v>385</v>
      </c>
      <c r="I91" s="184">
        <v>355</v>
      </c>
      <c r="J91" s="184">
        <v>355</v>
      </c>
      <c r="K91" s="184">
        <v>374</v>
      </c>
      <c r="L91" s="184">
        <v>363</v>
      </c>
      <c r="M91" s="184">
        <v>367</v>
      </c>
      <c r="N91" s="184">
        <v>371</v>
      </c>
      <c r="O91" s="170">
        <f t="shared" si="4"/>
        <v>361.16666666666669</v>
      </c>
      <c r="P91" s="1"/>
      <c r="Q91" s="585"/>
    </row>
    <row r="92" spans="1:17">
      <c r="A92" s="1"/>
      <c r="B92" s="197" t="s">
        <v>176</v>
      </c>
      <c r="C92" s="412">
        <v>34</v>
      </c>
      <c r="D92" s="412">
        <v>34</v>
      </c>
      <c r="E92" s="184">
        <v>36</v>
      </c>
      <c r="F92" s="184">
        <v>56</v>
      </c>
      <c r="G92" s="184">
        <v>41</v>
      </c>
      <c r="H92" s="452">
        <v>59</v>
      </c>
      <c r="I92" s="184">
        <v>0</v>
      </c>
      <c r="J92" s="184">
        <v>20</v>
      </c>
      <c r="K92" s="184">
        <v>10</v>
      </c>
      <c r="L92" s="184">
        <v>12</v>
      </c>
      <c r="M92" s="184">
        <v>12</v>
      </c>
      <c r="N92" s="184">
        <v>12</v>
      </c>
      <c r="O92" s="170">
        <f t="shared" si="4"/>
        <v>27.166666666666668</v>
      </c>
      <c r="P92" s="1"/>
      <c r="Q92" s="585"/>
    </row>
    <row r="93" spans="1:17">
      <c r="A93" s="1"/>
      <c r="B93" s="197" t="s">
        <v>177</v>
      </c>
      <c r="C93" s="412">
        <v>234</v>
      </c>
      <c r="D93" s="412">
        <v>244</v>
      </c>
      <c r="E93" s="184">
        <v>291</v>
      </c>
      <c r="F93" s="184">
        <v>263</v>
      </c>
      <c r="G93" s="184">
        <v>280</v>
      </c>
      <c r="H93" s="452">
        <v>250</v>
      </c>
      <c r="I93" s="184">
        <v>219</v>
      </c>
      <c r="J93" s="184">
        <v>202</v>
      </c>
      <c r="K93" s="184">
        <v>198</v>
      </c>
      <c r="L93" s="184">
        <v>206</v>
      </c>
      <c r="M93" s="184">
        <v>215</v>
      </c>
      <c r="N93" s="184">
        <v>237</v>
      </c>
      <c r="O93" s="170">
        <f t="shared" si="4"/>
        <v>236.58333333333334</v>
      </c>
      <c r="P93" s="1"/>
      <c r="Q93" s="585"/>
    </row>
    <row r="94" spans="1:17">
      <c r="A94" s="1"/>
      <c r="B94" s="197" t="s">
        <v>178</v>
      </c>
      <c r="C94" s="412">
        <v>155</v>
      </c>
      <c r="D94" s="412">
        <v>160</v>
      </c>
      <c r="E94" s="184">
        <v>196</v>
      </c>
      <c r="F94" s="184">
        <v>190</v>
      </c>
      <c r="G94" s="184">
        <v>187</v>
      </c>
      <c r="H94" s="452">
        <v>187</v>
      </c>
      <c r="I94" s="184">
        <v>162</v>
      </c>
      <c r="J94" s="184">
        <v>163</v>
      </c>
      <c r="K94" s="184">
        <v>183</v>
      </c>
      <c r="L94" s="184">
        <v>189</v>
      </c>
      <c r="M94" s="184">
        <v>200</v>
      </c>
      <c r="N94" s="184">
        <v>196</v>
      </c>
      <c r="O94" s="170">
        <f t="shared" si="4"/>
        <v>180.66666666666666</v>
      </c>
      <c r="P94" s="1"/>
      <c r="Q94" s="585"/>
    </row>
    <row r="95" spans="1:17">
      <c r="A95" s="1"/>
      <c r="B95" s="197" t="s">
        <v>179</v>
      </c>
      <c r="C95" s="412">
        <v>87</v>
      </c>
      <c r="D95" s="412">
        <v>87</v>
      </c>
      <c r="E95" s="184">
        <v>86</v>
      </c>
      <c r="F95" s="184">
        <v>91</v>
      </c>
      <c r="G95" s="184">
        <v>85</v>
      </c>
      <c r="H95" s="452">
        <v>85</v>
      </c>
      <c r="I95" s="184">
        <v>84</v>
      </c>
      <c r="J95" s="184">
        <v>80</v>
      </c>
      <c r="K95" s="184">
        <v>80</v>
      </c>
      <c r="L95" s="184">
        <v>82</v>
      </c>
      <c r="M95" s="184">
        <v>81</v>
      </c>
      <c r="N95" s="184">
        <v>81</v>
      </c>
      <c r="O95" s="170">
        <f t="shared" si="4"/>
        <v>84.083333333333329</v>
      </c>
      <c r="P95" s="1"/>
      <c r="Q95" s="585"/>
    </row>
    <row r="96" spans="1:17">
      <c r="A96" s="1"/>
      <c r="B96" s="197" t="s">
        <v>180</v>
      </c>
      <c r="C96" s="412">
        <v>266</v>
      </c>
      <c r="D96" s="412">
        <v>262</v>
      </c>
      <c r="E96" s="184">
        <v>281</v>
      </c>
      <c r="F96" s="184">
        <v>340</v>
      </c>
      <c r="G96" s="184">
        <v>311</v>
      </c>
      <c r="H96" s="452">
        <v>311</v>
      </c>
      <c r="I96" s="184">
        <v>342</v>
      </c>
      <c r="J96" s="184">
        <v>276</v>
      </c>
      <c r="K96" s="184">
        <v>231</v>
      </c>
      <c r="L96" s="184">
        <v>230</v>
      </c>
      <c r="M96" s="184">
        <v>250</v>
      </c>
      <c r="N96" s="184">
        <v>310</v>
      </c>
      <c r="O96" s="170">
        <f t="shared" si="4"/>
        <v>284.16666666666669</v>
      </c>
      <c r="P96" s="1"/>
      <c r="Q96" s="585"/>
    </row>
    <row r="97" spans="1:17">
      <c r="A97" s="1"/>
      <c r="B97" s="197" t="s">
        <v>181</v>
      </c>
      <c r="C97" s="412">
        <v>367</v>
      </c>
      <c r="D97" s="412">
        <v>359</v>
      </c>
      <c r="E97" s="184">
        <v>388</v>
      </c>
      <c r="F97" s="184">
        <v>416</v>
      </c>
      <c r="G97" s="184">
        <v>402</v>
      </c>
      <c r="H97" s="452">
        <v>404</v>
      </c>
      <c r="I97" s="184">
        <v>371</v>
      </c>
      <c r="J97" s="184">
        <v>369</v>
      </c>
      <c r="K97" s="184">
        <v>375</v>
      </c>
      <c r="L97" s="184">
        <v>356</v>
      </c>
      <c r="M97" s="184">
        <v>419</v>
      </c>
      <c r="N97" s="184">
        <v>370</v>
      </c>
      <c r="O97" s="170">
        <f t="shared" si="4"/>
        <v>383</v>
      </c>
      <c r="P97" s="1"/>
      <c r="Q97" s="585"/>
    </row>
    <row r="98" spans="1:17">
      <c r="A98" s="1"/>
      <c r="B98" s="197" t="s">
        <v>182</v>
      </c>
      <c r="C98" s="412">
        <v>135</v>
      </c>
      <c r="D98" s="412">
        <v>132</v>
      </c>
      <c r="E98" s="184">
        <v>153</v>
      </c>
      <c r="F98" s="184">
        <v>140</v>
      </c>
      <c r="G98" s="184">
        <v>145</v>
      </c>
      <c r="H98" s="452">
        <v>164</v>
      </c>
      <c r="I98" s="184">
        <v>142</v>
      </c>
      <c r="J98" s="184">
        <v>138</v>
      </c>
      <c r="K98" s="184">
        <v>134</v>
      </c>
      <c r="L98" s="184">
        <v>136</v>
      </c>
      <c r="M98" s="184">
        <v>138</v>
      </c>
      <c r="N98" s="184">
        <v>136</v>
      </c>
      <c r="O98" s="170">
        <f t="shared" si="4"/>
        <v>141.08333333333334</v>
      </c>
      <c r="P98" s="1"/>
      <c r="Q98" s="585"/>
    </row>
    <row r="99" spans="1:17">
      <c r="A99" s="1"/>
      <c r="B99" s="197" t="s">
        <v>183</v>
      </c>
      <c r="C99" s="412">
        <v>109</v>
      </c>
      <c r="D99" s="412">
        <v>109</v>
      </c>
      <c r="E99" s="184">
        <v>109</v>
      </c>
      <c r="F99" s="184">
        <v>109</v>
      </c>
      <c r="G99" s="184">
        <v>108</v>
      </c>
      <c r="H99" s="452">
        <v>108</v>
      </c>
      <c r="I99" s="184">
        <v>102</v>
      </c>
      <c r="J99" s="184">
        <v>104</v>
      </c>
      <c r="K99" s="184">
        <v>103</v>
      </c>
      <c r="L99" s="184">
        <v>104</v>
      </c>
      <c r="M99" s="184">
        <v>103</v>
      </c>
      <c r="N99" s="184">
        <v>104</v>
      </c>
      <c r="O99" s="170">
        <f t="shared" si="4"/>
        <v>106</v>
      </c>
      <c r="P99" s="1"/>
      <c r="Q99" s="585"/>
    </row>
    <row r="100" spans="1:17">
      <c r="A100" s="1"/>
      <c r="B100" s="197" t="s">
        <v>184</v>
      </c>
      <c r="C100" s="412">
        <v>7</v>
      </c>
      <c r="D100" s="412">
        <v>7</v>
      </c>
      <c r="E100" s="184">
        <v>9</v>
      </c>
      <c r="F100" s="184">
        <v>9</v>
      </c>
      <c r="G100" s="184">
        <v>12</v>
      </c>
      <c r="H100" s="452">
        <v>14</v>
      </c>
      <c r="I100" s="184">
        <v>14</v>
      </c>
      <c r="J100" s="184">
        <v>36</v>
      </c>
      <c r="K100" s="184">
        <v>25</v>
      </c>
      <c r="L100" s="184">
        <v>26</v>
      </c>
      <c r="M100" s="184">
        <v>26</v>
      </c>
      <c r="N100" s="184">
        <v>26</v>
      </c>
      <c r="O100" s="170">
        <f t="shared" si="4"/>
        <v>17.583333333333332</v>
      </c>
      <c r="P100" s="1"/>
      <c r="Q100" s="585"/>
    </row>
    <row r="101" spans="1:17">
      <c r="A101" s="1"/>
      <c r="B101" s="197" t="s">
        <v>185</v>
      </c>
      <c r="C101" s="412">
        <v>212</v>
      </c>
      <c r="D101" s="412">
        <v>213</v>
      </c>
      <c r="E101" s="184">
        <v>182</v>
      </c>
      <c r="F101" s="184">
        <v>178</v>
      </c>
      <c r="G101" s="184">
        <v>262</v>
      </c>
      <c r="H101" s="452">
        <v>182</v>
      </c>
      <c r="I101" s="184">
        <v>173</v>
      </c>
      <c r="J101" s="184">
        <v>189</v>
      </c>
      <c r="K101" s="184">
        <v>192</v>
      </c>
      <c r="L101" s="184">
        <v>180</v>
      </c>
      <c r="M101" s="184">
        <v>183</v>
      </c>
      <c r="N101" s="184">
        <v>183</v>
      </c>
      <c r="O101" s="170">
        <f t="shared" si="4"/>
        <v>194.08333333333334</v>
      </c>
      <c r="P101" s="1"/>
      <c r="Q101" s="585"/>
    </row>
    <row r="102" spans="1:17">
      <c r="A102" s="1"/>
      <c r="B102" s="197" t="s">
        <v>186</v>
      </c>
      <c r="C102" s="412">
        <v>203</v>
      </c>
      <c r="D102" s="412">
        <v>201</v>
      </c>
      <c r="E102" s="184">
        <v>199</v>
      </c>
      <c r="F102" s="519">
        <v>199</v>
      </c>
      <c r="G102" s="184">
        <v>218</v>
      </c>
      <c r="H102" s="452">
        <v>254</v>
      </c>
      <c r="I102" s="184">
        <v>175</v>
      </c>
      <c r="J102" s="184">
        <v>175</v>
      </c>
      <c r="K102" s="184">
        <v>175</v>
      </c>
      <c r="L102" s="184">
        <v>179</v>
      </c>
      <c r="M102" s="184">
        <v>227</v>
      </c>
      <c r="N102" s="184">
        <v>179</v>
      </c>
      <c r="O102" s="170">
        <f t="shared" si="4"/>
        <v>198.66666666666666</v>
      </c>
      <c r="P102" s="1"/>
      <c r="Q102" s="585"/>
    </row>
    <row r="103" spans="1:17">
      <c r="A103" s="1"/>
      <c r="B103" s="356" t="s">
        <v>187</v>
      </c>
      <c r="C103" s="174">
        <f>SUM(C87:C102)</f>
        <v>3825</v>
      </c>
      <c r="D103" s="174">
        <f>SUM(D87:D102)</f>
        <v>3765</v>
      </c>
      <c r="E103" s="174">
        <f>SUM(E87:E102)</f>
        <v>4006</v>
      </c>
      <c r="F103" s="174">
        <f>SUM(F87:F102)</f>
        <v>4322</v>
      </c>
      <c r="G103" s="174">
        <f t="shared" ref="G103:N103" si="6">SUM(G87:G102)</f>
        <v>4273</v>
      </c>
      <c r="H103" s="174">
        <f t="shared" si="6"/>
        <v>4278</v>
      </c>
      <c r="I103" s="174">
        <f t="shared" si="6"/>
        <v>2882</v>
      </c>
      <c r="J103" s="174">
        <f t="shared" si="6"/>
        <v>3766</v>
      </c>
      <c r="K103" s="174">
        <f t="shared" si="6"/>
        <v>4221</v>
      </c>
      <c r="L103" s="174">
        <f t="shared" si="6"/>
        <v>3730</v>
      </c>
      <c r="M103" s="174">
        <f t="shared" si="6"/>
        <v>3951</v>
      </c>
      <c r="N103" s="174">
        <f t="shared" si="6"/>
        <v>3937</v>
      </c>
      <c r="O103" s="170">
        <f t="shared" si="4"/>
        <v>3913</v>
      </c>
      <c r="P103" s="1"/>
      <c r="Q103" s="585"/>
    </row>
    <row r="104" spans="1:17">
      <c r="A104" s="1"/>
      <c r="B104" s="197" t="s">
        <v>188</v>
      </c>
      <c r="C104" s="413">
        <v>3551</v>
      </c>
      <c r="D104" s="413">
        <v>3537</v>
      </c>
      <c r="E104" s="149">
        <v>3887</v>
      </c>
      <c r="F104" s="149">
        <v>4070</v>
      </c>
      <c r="G104" s="149">
        <v>4893</v>
      </c>
      <c r="H104" s="149">
        <v>4375</v>
      </c>
      <c r="I104" s="149">
        <v>4220</v>
      </c>
      <c r="J104" s="149">
        <v>2634</v>
      </c>
      <c r="K104" s="149">
        <v>4427</v>
      </c>
      <c r="L104" s="149">
        <v>4390</v>
      </c>
      <c r="M104" s="469">
        <v>4390</v>
      </c>
      <c r="N104" s="469">
        <v>4036</v>
      </c>
      <c r="O104" s="170">
        <f t="shared" si="4"/>
        <v>4034.1666666666665</v>
      </c>
      <c r="P104" s="1"/>
      <c r="Q104" s="585"/>
    </row>
    <row r="105" spans="1:17">
      <c r="A105" s="1"/>
      <c r="B105" s="197" t="s">
        <v>189</v>
      </c>
      <c r="C105" s="413">
        <v>2309</v>
      </c>
      <c r="D105" s="413">
        <v>2571</v>
      </c>
      <c r="E105" s="184">
        <v>2706</v>
      </c>
      <c r="F105" s="184">
        <v>3255</v>
      </c>
      <c r="G105" s="184">
        <v>2934</v>
      </c>
      <c r="H105" s="184">
        <v>2777</v>
      </c>
      <c r="I105" s="184">
        <v>2784</v>
      </c>
      <c r="J105" s="184">
        <v>1170</v>
      </c>
      <c r="K105" s="184">
        <v>2156</v>
      </c>
      <c r="L105" s="184">
        <v>2404</v>
      </c>
      <c r="M105" s="184">
        <v>2750</v>
      </c>
      <c r="N105" s="184">
        <v>2732</v>
      </c>
      <c r="O105" s="170">
        <f t="shared" si="4"/>
        <v>2545.6666666666665</v>
      </c>
      <c r="P105" s="1"/>
      <c r="Q105" s="585"/>
    </row>
    <row r="106" spans="1:17">
      <c r="A106" s="1"/>
      <c r="B106" s="197" t="s">
        <v>190</v>
      </c>
      <c r="C106" s="413">
        <v>761</v>
      </c>
      <c r="D106" s="413">
        <v>970</v>
      </c>
      <c r="E106" s="184">
        <v>1021</v>
      </c>
      <c r="F106" s="184">
        <v>1011</v>
      </c>
      <c r="G106" s="184">
        <v>816</v>
      </c>
      <c r="H106" s="184">
        <v>949</v>
      </c>
      <c r="I106" s="184">
        <v>124</v>
      </c>
      <c r="J106" s="184">
        <v>754</v>
      </c>
      <c r="K106" s="184">
        <v>911</v>
      </c>
      <c r="L106" s="184">
        <v>718</v>
      </c>
      <c r="M106" s="184">
        <v>876</v>
      </c>
      <c r="N106" s="184">
        <v>824</v>
      </c>
      <c r="O106" s="170">
        <f t="shared" si="4"/>
        <v>811.25</v>
      </c>
      <c r="P106" s="1"/>
      <c r="Q106" s="585"/>
    </row>
    <row r="107" spans="1:17">
      <c r="A107" s="1"/>
      <c r="B107" s="356" t="s">
        <v>191</v>
      </c>
      <c r="C107" s="174">
        <f>SUM(C104:C106)</f>
        <v>6621</v>
      </c>
      <c r="D107" s="174">
        <f>SUM(D104:D106)</f>
        <v>7078</v>
      </c>
      <c r="E107" s="174">
        <f>SUM(E104:E106)</f>
        <v>7614</v>
      </c>
      <c r="F107" s="174">
        <f>SUM(F104:F106)</f>
        <v>8336</v>
      </c>
      <c r="G107" s="174">
        <f t="shared" ref="G107:N107" si="7">SUM(G104:G106)</f>
        <v>8643</v>
      </c>
      <c r="H107" s="174">
        <f t="shared" si="7"/>
        <v>8101</v>
      </c>
      <c r="I107" s="174">
        <f t="shared" si="7"/>
        <v>7128</v>
      </c>
      <c r="J107" s="174">
        <f t="shared" si="7"/>
        <v>4558</v>
      </c>
      <c r="K107" s="174">
        <f t="shared" si="7"/>
        <v>7494</v>
      </c>
      <c r="L107" s="174">
        <f t="shared" si="7"/>
        <v>7512</v>
      </c>
      <c r="M107" s="174">
        <f t="shared" si="7"/>
        <v>8016</v>
      </c>
      <c r="N107" s="174">
        <f t="shared" si="7"/>
        <v>7592</v>
      </c>
      <c r="O107" s="170">
        <f t="shared" si="4"/>
        <v>7391.083333333333</v>
      </c>
      <c r="P107" s="1"/>
      <c r="Q107" s="585"/>
    </row>
    <row r="108" spans="1:17">
      <c r="A108" s="1"/>
      <c r="B108" s="197" t="s">
        <v>192</v>
      </c>
      <c r="C108" s="414">
        <v>1454</v>
      </c>
      <c r="D108" s="414">
        <v>1497</v>
      </c>
      <c r="E108" s="149">
        <v>1806</v>
      </c>
      <c r="F108" s="149">
        <v>1651</v>
      </c>
      <c r="G108" s="149">
        <v>1762</v>
      </c>
      <c r="H108" s="149">
        <v>1674</v>
      </c>
      <c r="I108" s="149">
        <v>170</v>
      </c>
      <c r="J108" s="149">
        <v>2327</v>
      </c>
      <c r="K108" s="149">
        <v>1742</v>
      </c>
      <c r="L108" s="149">
        <v>1799</v>
      </c>
      <c r="M108" s="149">
        <v>1947</v>
      </c>
      <c r="N108" s="149">
        <v>1204</v>
      </c>
      <c r="O108" s="170">
        <f t="shared" si="4"/>
        <v>1586.0833333333333</v>
      </c>
      <c r="P108" s="1"/>
      <c r="Q108" s="585"/>
    </row>
    <row r="109" spans="1:17">
      <c r="A109" s="1"/>
      <c r="B109" s="197" t="s">
        <v>193</v>
      </c>
      <c r="C109" s="414">
        <v>9850</v>
      </c>
      <c r="D109" s="414">
        <v>9609</v>
      </c>
      <c r="E109" s="184">
        <v>9794</v>
      </c>
      <c r="F109" s="184">
        <v>11055</v>
      </c>
      <c r="G109" s="184">
        <v>10027</v>
      </c>
      <c r="H109" s="184">
        <v>10724</v>
      </c>
      <c r="I109" s="184">
        <v>3861</v>
      </c>
      <c r="J109" s="184">
        <v>11163</v>
      </c>
      <c r="K109" s="184">
        <v>10603</v>
      </c>
      <c r="L109" s="184">
        <v>9430</v>
      </c>
      <c r="M109" s="184">
        <v>9950</v>
      </c>
      <c r="N109" s="184">
        <v>10705</v>
      </c>
      <c r="O109" s="170">
        <f t="shared" si="4"/>
        <v>9730.9166666666661</v>
      </c>
      <c r="P109" s="1"/>
      <c r="Q109" s="585"/>
    </row>
    <row r="110" spans="1:17">
      <c r="A110" s="1"/>
      <c r="B110" s="197" t="s">
        <v>194</v>
      </c>
      <c r="C110" s="414">
        <v>5210</v>
      </c>
      <c r="D110" s="414">
        <v>5210</v>
      </c>
      <c r="E110" s="184">
        <v>4902</v>
      </c>
      <c r="F110" s="184">
        <v>5208</v>
      </c>
      <c r="G110" s="184">
        <v>5473</v>
      </c>
      <c r="H110" s="184">
        <v>5434</v>
      </c>
      <c r="I110" s="184">
        <v>2843</v>
      </c>
      <c r="J110" s="184">
        <v>4941</v>
      </c>
      <c r="K110" s="184">
        <v>5358</v>
      </c>
      <c r="L110" s="184">
        <v>5109</v>
      </c>
      <c r="M110" s="184">
        <v>5762</v>
      </c>
      <c r="N110" s="184">
        <v>5446</v>
      </c>
      <c r="O110" s="170">
        <f t="shared" si="4"/>
        <v>5074.666666666667</v>
      </c>
      <c r="P110" s="1"/>
      <c r="Q110" s="585"/>
    </row>
    <row r="111" spans="1:17">
      <c r="A111" s="1"/>
      <c r="B111" s="197" t="s">
        <v>289</v>
      </c>
      <c r="C111" s="414">
        <v>31011</v>
      </c>
      <c r="D111" s="414">
        <v>30493</v>
      </c>
      <c r="E111" s="184">
        <v>28479</v>
      </c>
      <c r="F111" s="184">
        <v>28532</v>
      </c>
      <c r="G111" s="184">
        <v>28536</v>
      </c>
      <c r="H111" s="184">
        <v>31137</v>
      </c>
      <c r="I111" s="184">
        <v>29734</v>
      </c>
      <c r="J111" s="184">
        <v>23066</v>
      </c>
      <c r="K111" s="184">
        <v>30475</v>
      </c>
      <c r="L111" s="184">
        <v>30714</v>
      </c>
      <c r="M111" s="184">
        <v>31699</v>
      </c>
      <c r="N111" s="184">
        <v>31059</v>
      </c>
      <c r="O111" s="170">
        <f t="shared" si="4"/>
        <v>29577.916666666668</v>
      </c>
      <c r="P111" s="1"/>
      <c r="Q111" s="585"/>
    </row>
    <row r="112" spans="1:17">
      <c r="A112" s="1"/>
      <c r="B112" s="197" t="s">
        <v>276</v>
      </c>
      <c r="C112" s="414">
        <v>12783</v>
      </c>
      <c r="D112" s="414">
        <v>10482</v>
      </c>
      <c r="E112" s="184">
        <v>11141</v>
      </c>
      <c r="F112" s="184">
        <v>11405</v>
      </c>
      <c r="G112" s="184">
        <v>11606</v>
      </c>
      <c r="H112" s="184">
        <v>11072</v>
      </c>
      <c r="I112" s="184">
        <v>11583</v>
      </c>
      <c r="J112" s="184">
        <v>5964</v>
      </c>
      <c r="K112" s="184">
        <v>10180</v>
      </c>
      <c r="L112" s="184">
        <v>11118</v>
      </c>
      <c r="M112" s="184">
        <v>10431</v>
      </c>
      <c r="N112" s="184">
        <v>11313</v>
      </c>
      <c r="O112" s="170">
        <f t="shared" si="4"/>
        <v>10756.5</v>
      </c>
      <c r="P112" s="1"/>
      <c r="Q112" s="585"/>
    </row>
    <row r="113" spans="1:17">
      <c r="A113" s="1"/>
      <c r="B113" s="356" t="s">
        <v>196</v>
      </c>
      <c r="C113" s="174">
        <f>SUM(C108:C112)</f>
        <v>60308</v>
      </c>
      <c r="D113" s="174">
        <f t="shared" ref="D113:N113" si="8">SUM(D108:D112)</f>
        <v>57291</v>
      </c>
      <c r="E113" s="174">
        <f t="shared" si="8"/>
        <v>56122</v>
      </c>
      <c r="F113" s="174">
        <f t="shared" si="8"/>
        <v>57851</v>
      </c>
      <c r="G113" s="174">
        <f t="shared" si="8"/>
        <v>57404</v>
      </c>
      <c r="H113" s="174">
        <f t="shared" si="8"/>
        <v>60041</v>
      </c>
      <c r="I113" s="174">
        <f t="shared" si="8"/>
        <v>48191</v>
      </c>
      <c r="J113" s="174">
        <f t="shared" si="8"/>
        <v>47461</v>
      </c>
      <c r="K113" s="174">
        <f t="shared" si="8"/>
        <v>58358</v>
      </c>
      <c r="L113" s="174">
        <f t="shared" si="8"/>
        <v>58170</v>
      </c>
      <c r="M113" s="174">
        <f t="shared" si="8"/>
        <v>59789</v>
      </c>
      <c r="N113" s="174">
        <f t="shared" si="8"/>
        <v>59727</v>
      </c>
      <c r="O113" s="170">
        <f t="shared" si="4"/>
        <v>56726.083333333336</v>
      </c>
      <c r="P113" s="1"/>
      <c r="Q113" s="585"/>
    </row>
    <row r="114" spans="1:17">
      <c r="A114" s="1"/>
      <c r="B114" s="365" t="s">
        <v>327</v>
      </c>
      <c r="C114" s="415">
        <v>6565</v>
      </c>
      <c r="D114" s="415">
        <v>6470</v>
      </c>
      <c r="E114" s="469">
        <v>6874</v>
      </c>
      <c r="F114" s="469">
        <v>7337</v>
      </c>
      <c r="G114" s="474">
        <v>7283</v>
      </c>
      <c r="H114" s="474">
        <v>7107</v>
      </c>
      <c r="I114" s="469">
        <v>7878</v>
      </c>
      <c r="J114" s="469">
        <v>4644</v>
      </c>
      <c r="K114" s="469">
        <v>5617</v>
      </c>
      <c r="L114" s="469">
        <v>6047</v>
      </c>
      <c r="M114" s="469">
        <v>6241</v>
      </c>
      <c r="N114" s="469">
        <v>7113</v>
      </c>
      <c r="O114" s="170">
        <f t="shared" si="4"/>
        <v>6598</v>
      </c>
      <c r="P114" s="1"/>
      <c r="Q114" s="585"/>
    </row>
    <row r="115" spans="1:17">
      <c r="A115" s="1"/>
      <c r="B115" s="365" t="s">
        <v>328</v>
      </c>
      <c r="C115" s="415">
        <v>6898</v>
      </c>
      <c r="D115" s="415">
        <v>7241</v>
      </c>
      <c r="E115" s="469">
        <v>7217</v>
      </c>
      <c r="F115" s="469">
        <v>7166</v>
      </c>
      <c r="G115" s="474">
        <v>7017</v>
      </c>
      <c r="H115" s="474">
        <v>6697</v>
      </c>
      <c r="I115" s="469">
        <v>2794</v>
      </c>
      <c r="J115" s="469">
        <v>5220</v>
      </c>
      <c r="K115" s="469">
        <v>6865</v>
      </c>
      <c r="L115" s="469">
        <v>6196</v>
      </c>
      <c r="M115" s="469">
        <v>6090</v>
      </c>
      <c r="N115" s="184">
        <v>6805</v>
      </c>
      <c r="O115" s="170">
        <f t="shared" si="4"/>
        <v>6350.5</v>
      </c>
      <c r="P115" s="1"/>
      <c r="Q115" s="585"/>
    </row>
    <row r="116" spans="1:17">
      <c r="A116" s="1"/>
      <c r="B116" s="366" t="s">
        <v>329</v>
      </c>
      <c r="C116" s="415">
        <v>3873</v>
      </c>
      <c r="D116" s="415">
        <v>3961</v>
      </c>
      <c r="E116" s="469">
        <v>3920</v>
      </c>
      <c r="F116" s="469">
        <v>4069</v>
      </c>
      <c r="G116" s="474">
        <v>3806</v>
      </c>
      <c r="H116" s="474">
        <v>3827</v>
      </c>
      <c r="I116" s="469">
        <v>3885</v>
      </c>
      <c r="J116" s="469">
        <v>4831</v>
      </c>
      <c r="K116" s="469">
        <v>3452</v>
      </c>
      <c r="L116" s="469">
        <v>3157</v>
      </c>
      <c r="M116" s="469">
        <v>3328</v>
      </c>
      <c r="N116" s="184">
        <v>3561</v>
      </c>
      <c r="O116" s="170">
        <f t="shared" si="4"/>
        <v>3805.8333333333335</v>
      </c>
      <c r="P116" s="1"/>
      <c r="Q116" s="585"/>
    </row>
    <row r="117" spans="1:17">
      <c r="A117" s="1"/>
      <c r="B117" s="366" t="s">
        <v>330</v>
      </c>
      <c r="C117" s="415">
        <v>1254</v>
      </c>
      <c r="D117" s="415">
        <v>1277</v>
      </c>
      <c r="E117" s="469">
        <v>1325</v>
      </c>
      <c r="F117" s="469">
        <v>1392</v>
      </c>
      <c r="G117" s="474">
        <v>1198</v>
      </c>
      <c r="H117" s="474">
        <v>1102</v>
      </c>
      <c r="I117" s="469">
        <v>1116</v>
      </c>
      <c r="J117" s="469">
        <v>1617</v>
      </c>
      <c r="K117" s="469">
        <v>1057</v>
      </c>
      <c r="L117" s="469">
        <v>1058</v>
      </c>
      <c r="M117" s="469">
        <v>1010</v>
      </c>
      <c r="N117" s="184">
        <v>1125</v>
      </c>
      <c r="O117" s="170">
        <f t="shared" si="4"/>
        <v>1210.9166666666667</v>
      </c>
      <c r="P117" s="1"/>
      <c r="Q117" s="585"/>
    </row>
    <row r="118" spans="1:17">
      <c r="A118" s="1"/>
      <c r="B118" s="365" t="s">
        <v>299</v>
      </c>
      <c r="C118" s="415">
        <v>2634</v>
      </c>
      <c r="D118" s="415">
        <v>2816</v>
      </c>
      <c r="E118" s="469">
        <v>2560</v>
      </c>
      <c r="F118" s="469">
        <v>2485</v>
      </c>
      <c r="G118" s="474">
        <v>2465</v>
      </c>
      <c r="H118" s="474">
        <v>2731</v>
      </c>
      <c r="I118" s="469">
        <v>2467</v>
      </c>
      <c r="J118" s="469">
        <v>989</v>
      </c>
      <c r="K118" s="469">
        <v>2149</v>
      </c>
      <c r="L118" s="469">
        <v>2172</v>
      </c>
      <c r="M118" s="469">
        <v>2133</v>
      </c>
      <c r="N118" s="184">
        <v>2331</v>
      </c>
      <c r="O118" s="170">
        <f t="shared" si="4"/>
        <v>2327.6666666666665</v>
      </c>
      <c r="P118" s="1"/>
      <c r="Q118" s="585"/>
    </row>
    <row r="119" spans="1:17">
      <c r="A119" s="1"/>
      <c r="B119" s="366" t="s">
        <v>300</v>
      </c>
      <c r="C119" s="415">
        <v>96</v>
      </c>
      <c r="D119" s="415">
        <v>71</v>
      </c>
      <c r="E119" s="469">
        <v>72</v>
      </c>
      <c r="F119" s="469">
        <v>93</v>
      </c>
      <c r="G119" s="474">
        <v>82</v>
      </c>
      <c r="H119" s="474">
        <v>103</v>
      </c>
      <c r="I119" s="469">
        <v>76</v>
      </c>
      <c r="J119" s="469">
        <v>82</v>
      </c>
      <c r="K119" s="469">
        <v>54</v>
      </c>
      <c r="L119" s="469">
        <v>62</v>
      </c>
      <c r="M119" s="469">
        <v>65</v>
      </c>
      <c r="N119" s="184">
        <v>69</v>
      </c>
      <c r="O119" s="170">
        <f t="shared" si="4"/>
        <v>77.083333333333329</v>
      </c>
      <c r="P119" s="1"/>
      <c r="Q119" s="585"/>
    </row>
    <row r="120" spans="1:17">
      <c r="A120" s="1"/>
      <c r="B120" s="366" t="s">
        <v>198</v>
      </c>
      <c r="C120" s="415">
        <v>3137</v>
      </c>
      <c r="D120" s="415">
        <v>3295</v>
      </c>
      <c r="E120" s="469">
        <v>3024</v>
      </c>
      <c r="F120" s="469">
        <v>3076</v>
      </c>
      <c r="G120" s="474">
        <v>3216</v>
      </c>
      <c r="H120" s="474">
        <v>3213</v>
      </c>
      <c r="I120" s="469">
        <v>3056</v>
      </c>
      <c r="J120" s="469">
        <v>1702</v>
      </c>
      <c r="K120" s="469">
        <v>4152</v>
      </c>
      <c r="L120" s="469">
        <v>2809</v>
      </c>
      <c r="M120" s="469">
        <v>3171</v>
      </c>
      <c r="N120" s="184">
        <v>3207</v>
      </c>
      <c r="O120" s="170">
        <f t="shared" si="4"/>
        <v>3088.1666666666665</v>
      </c>
      <c r="P120" s="1"/>
      <c r="Q120" s="585"/>
    </row>
    <row r="121" spans="1:17">
      <c r="A121" s="1"/>
      <c r="B121" s="366" t="s">
        <v>199</v>
      </c>
      <c r="C121" s="415">
        <v>9995</v>
      </c>
      <c r="D121" s="415">
        <v>9573</v>
      </c>
      <c r="E121" s="469">
        <v>9721</v>
      </c>
      <c r="F121" s="469">
        <v>10418</v>
      </c>
      <c r="G121" s="474">
        <v>9691</v>
      </c>
      <c r="H121" s="474">
        <v>10731</v>
      </c>
      <c r="I121" s="469">
        <v>5947</v>
      </c>
      <c r="J121" s="469">
        <v>9242</v>
      </c>
      <c r="K121" s="469">
        <v>9531</v>
      </c>
      <c r="L121" s="469">
        <v>8547</v>
      </c>
      <c r="M121" s="469">
        <v>8576</v>
      </c>
      <c r="N121" s="184">
        <v>9851</v>
      </c>
      <c r="O121" s="170">
        <f t="shared" si="4"/>
        <v>9318.5833333333339</v>
      </c>
      <c r="P121" s="1"/>
      <c r="Q121" s="585"/>
    </row>
    <row r="122" spans="1:17">
      <c r="A122" s="1"/>
      <c r="B122" s="365" t="s">
        <v>200</v>
      </c>
      <c r="C122" s="415">
        <v>11006</v>
      </c>
      <c r="D122" s="415">
        <v>10315</v>
      </c>
      <c r="E122" s="469">
        <v>10251</v>
      </c>
      <c r="F122" s="469">
        <v>10478</v>
      </c>
      <c r="G122" s="474">
        <v>10042</v>
      </c>
      <c r="H122" s="474">
        <v>10188</v>
      </c>
      <c r="I122" s="469">
        <v>9684</v>
      </c>
      <c r="J122" s="469">
        <v>12550</v>
      </c>
      <c r="K122" s="469">
        <v>10223</v>
      </c>
      <c r="L122" s="469">
        <v>9289</v>
      </c>
      <c r="M122" s="469">
        <v>9312</v>
      </c>
      <c r="N122" s="184">
        <v>9659</v>
      </c>
      <c r="O122" s="170">
        <f t="shared" si="4"/>
        <v>10249.75</v>
      </c>
      <c r="P122" s="1"/>
      <c r="Q122" s="585"/>
    </row>
    <row r="123" spans="1:17">
      <c r="A123" s="1"/>
      <c r="B123" s="365" t="s">
        <v>301</v>
      </c>
      <c r="C123" s="415">
        <v>4043</v>
      </c>
      <c r="D123" s="415">
        <v>3766</v>
      </c>
      <c r="E123" s="469">
        <v>3821</v>
      </c>
      <c r="F123" s="469">
        <v>4053</v>
      </c>
      <c r="G123" s="474">
        <v>3628</v>
      </c>
      <c r="H123" s="474">
        <v>3906</v>
      </c>
      <c r="I123" s="469">
        <v>3899</v>
      </c>
      <c r="J123" s="469">
        <v>4239</v>
      </c>
      <c r="K123" s="469">
        <v>3339</v>
      </c>
      <c r="L123" s="469">
        <v>3246</v>
      </c>
      <c r="M123" s="469">
        <v>3894</v>
      </c>
      <c r="N123" s="184">
        <v>3735</v>
      </c>
      <c r="O123" s="170">
        <f t="shared" si="4"/>
        <v>3797.4166666666665</v>
      </c>
      <c r="P123" s="1"/>
      <c r="Q123" s="585"/>
    </row>
    <row r="124" spans="1:17">
      <c r="A124" s="1"/>
      <c r="B124" s="366" t="s">
        <v>202</v>
      </c>
      <c r="C124" s="415">
        <v>320</v>
      </c>
      <c r="D124" s="415">
        <v>371</v>
      </c>
      <c r="E124" s="469">
        <v>280</v>
      </c>
      <c r="F124" s="469">
        <v>293</v>
      </c>
      <c r="G124" s="474">
        <v>349</v>
      </c>
      <c r="H124" s="474">
        <v>328</v>
      </c>
      <c r="I124" s="469">
        <v>140</v>
      </c>
      <c r="J124" s="469">
        <v>318</v>
      </c>
      <c r="K124" s="469">
        <v>198</v>
      </c>
      <c r="L124" s="469">
        <v>281</v>
      </c>
      <c r="M124" s="469">
        <v>222</v>
      </c>
      <c r="N124" s="184">
        <v>236</v>
      </c>
      <c r="O124" s="170">
        <f t="shared" si="4"/>
        <v>278</v>
      </c>
      <c r="P124" s="1"/>
      <c r="Q124" s="585"/>
    </row>
    <row r="125" spans="1:17">
      <c r="A125" s="1"/>
      <c r="B125" s="365" t="s">
        <v>331</v>
      </c>
      <c r="C125" s="415">
        <v>1349</v>
      </c>
      <c r="D125" s="415">
        <v>1527</v>
      </c>
      <c r="E125" s="469">
        <v>1515</v>
      </c>
      <c r="F125" s="469">
        <v>1516</v>
      </c>
      <c r="G125" s="474">
        <v>1491</v>
      </c>
      <c r="H125" s="474">
        <v>1431</v>
      </c>
      <c r="I125" s="469">
        <v>1623</v>
      </c>
      <c r="J125" s="469">
        <v>1252</v>
      </c>
      <c r="K125" s="469">
        <v>1016</v>
      </c>
      <c r="L125" s="469">
        <v>1038</v>
      </c>
      <c r="M125" s="469">
        <v>1251</v>
      </c>
      <c r="N125" s="184">
        <v>1537</v>
      </c>
      <c r="O125" s="170">
        <f t="shared" si="4"/>
        <v>1378.8333333333333</v>
      </c>
      <c r="P125" s="1"/>
      <c r="Q125" s="585"/>
    </row>
    <row r="126" spans="1:17">
      <c r="A126" s="1"/>
      <c r="B126" s="366" t="s">
        <v>203</v>
      </c>
      <c r="C126" s="415">
        <v>2185</v>
      </c>
      <c r="D126" s="415">
        <v>1841</v>
      </c>
      <c r="E126" s="469">
        <v>2127</v>
      </c>
      <c r="F126" s="469">
        <v>2248</v>
      </c>
      <c r="G126" s="474">
        <v>2032</v>
      </c>
      <c r="H126" s="474">
        <v>2095</v>
      </c>
      <c r="I126" s="469">
        <v>2883</v>
      </c>
      <c r="J126" s="469">
        <v>2934</v>
      </c>
      <c r="K126" s="469">
        <v>2392</v>
      </c>
      <c r="L126" s="469">
        <v>1913</v>
      </c>
      <c r="M126" s="469">
        <v>1895</v>
      </c>
      <c r="N126" s="184">
        <v>2185</v>
      </c>
      <c r="O126" s="170">
        <f t="shared" si="4"/>
        <v>2227.5</v>
      </c>
      <c r="P126" s="1"/>
      <c r="Q126" s="585"/>
    </row>
    <row r="127" spans="1:17">
      <c r="A127" s="1"/>
      <c r="B127" s="365" t="s">
        <v>332</v>
      </c>
      <c r="C127" s="415">
        <v>4233</v>
      </c>
      <c r="D127" s="415">
        <v>4167</v>
      </c>
      <c r="E127" s="469">
        <v>4055</v>
      </c>
      <c r="F127" s="469">
        <v>4403</v>
      </c>
      <c r="G127" s="474">
        <v>4040</v>
      </c>
      <c r="H127" s="474">
        <v>3876</v>
      </c>
      <c r="I127" s="469">
        <v>4088</v>
      </c>
      <c r="J127" s="469">
        <v>2300</v>
      </c>
      <c r="K127" s="469">
        <v>2722</v>
      </c>
      <c r="L127" s="469">
        <v>3808</v>
      </c>
      <c r="M127" s="469">
        <v>3690</v>
      </c>
      <c r="N127" s="184">
        <v>4142</v>
      </c>
      <c r="O127" s="170">
        <f t="shared" si="4"/>
        <v>3793.6666666666665</v>
      </c>
      <c r="P127" s="1"/>
      <c r="Q127" s="585"/>
    </row>
    <row r="128" spans="1:17">
      <c r="A128" s="1"/>
      <c r="B128" s="365" t="s">
        <v>302</v>
      </c>
      <c r="C128" s="415">
        <v>7648</v>
      </c>
      <c r="D128" s="415">
        <v>7778</v>
      </c>
      <c r="E128" s="469">
        <v>7365</v>
      </c>
      <c r="F128" s="469">
        <v>8056</v>
      </c>
      <c r="G128" s="474">
        <v>7883</v>
      </c>
      <c r="H128" s="474">
        <v>7697</v>
      </c>
      <c r="I128" s="469">
        <v>7067</v>
      </c>
      <c r="J128" s="469">
        <v>4487</v>
      </c>
      <c r="K128" s="469">
        <v>5852</v>
      </c>
      <c r="L128" s="469">
        <v>6098</v>
      </c>
      <c r="M128" s="469">
        <v>6540</v>
      </c>
      <c r="N128" s="184">
        <v>6586</v>
      </c>
      <c r="O128" s="170">
        <f t="shared" si="4"/>
        <v>6921.416666666667</v>
      </c>
      <c r="P128" s="1"/>
      <c r="Q128" s="585"/>
    </row>
    <row r="129" spans="1:17">
      <c r="A129" s="1"/>
      <c r="B129" s="366" t="s">
        <v>204</v>
      </c>
      <c r="C129" s="415">
        <v>1961</v>
      </c>
      <c r="D129" s="415">
        <v>2078</v>
      </c>
      <c r="E129" s="469">
        <v>2026</v>
      </c>
      <c r="F129" s="469">
        <v>2168</v>
      </c>
      <c r="G129" s="474">
        <v>2198</v>
      </c>
      <c r="H129" s="474">
        <v>1953</v>
      </c>
      <c r="I129" s="469">
        <v>2161</v>
      </c>
      <c r="J129" s="469">
        <v>1508</v>
      </c>
      <c r="K129" s="469">
        <v>1680</v>
      </c>
      <c r="L129" s="469">
        <v>1771</v>
      </c>
      <c r="M129" s="469">
        <v>1642</v>
      </c>
      <c r="N129" s="184">
        <v>1934</v>
      </c>
      <c r="O129" s="170">
        <f t="shared" si="4"/>
        <v>1923.3333333333333</v>
      </c>
      <c r="P129" s="1"/>
      <c r="Q129" s="585"/>
    </row>
    <row r="130" spans="1:17">
      <c r="A130" s="1"/>
      <c r="B130" s="365" t="s">
        <v>333</v>
      </c>
      <c r="C130" s="415">
        <v>179</v>
      </c>
      <c r="D130" s="415">
        <v>222</v>
      </c>
      <c r="E130" s="469">
        <v>184</v>
      </c>
      <c r="F130" s="469">
        <v>187</v>
      </c>
      <c r="G130" s="474">
        <v>177</v>
      </c>
      <c r="H130" s="474">
        <v>164</v>
      </c>
      <c r="I130" s="469">
        <v>171</v>
      </c>
      <c r="J130" s="469">
        <v>259</v>
      </c>
      <c r="K130" s="469">
        <v>178</v>
      </c>
      <c r="L130" s="469">
        <v>147</v>
      </c>
      <c r="M130" s="469">
        <v>177</v>
      </c>
      <c r="N130" s="184">
        <v>173</v>
      </c>
      <c r="O130" s="170">
        <f t="shared" si="4"/>
        <v>184.83333333333334</v>
      </c>
      <c r="P130" s="1"/>
      <c r="Q130" s="585"/>
    </row>
    <row r="131" spans="1:17">
      <c r="A131" s="1"/>
      <c r="B131" s="365" t="s">
        <v>303</v>
      </c>
      <c r="C131" s="415">
        <v>148</v>
      </c>
      <c r="D131" s="415">
        <v>219</v>
      </c>
      <c r="E131" s="469">
        <v>199</v>
      </c>
      <c r="F131" s="469">
        <v>189</v>
      </c>
      <c r="G131" s="474">
        <v>135</v>
      </c>
      <c r="H131" s="474">
        <v>219</v>
      </c>
      <c r="I131" s="469">
        <v>136</v>
      </c>
      <c r="J131" s="469">
        <v>86</v>
      </c>
      <c r="K131" s="469">
        <v>130</v>
      </c>
      <c r="L131" s="469">
        <v>115</v>
      </c>
      <c r="M131" s="469">
        <v>111</v>
      </c>
      <c r="N131" s="184">
        <v>124</v>
      </c>
      <c r="O131" s="170">
        <f t="shared" ref="O131:O134" si="9">AVERAGE(C131:N131)</f>
        <v>150.91666666666666</v>
      </c>
      <c r="P131" s="1"/>
      <c r="Q131" s="585"/>
    </row>
    <row r="132" spans="1:17">
      <c r="A132" s="1"/>
      <c r="C132" s="184"/>
      <c r="D132" s="184"/>
      <c r="E132" s="184"/>
      <c r="F132" s="184"/>
      <c r="G132" s="184"/>
      <c r="H132" s="184"/>
      <c r="I132" s="184"/>
      <c r="J132" s="184"/>
      <c r="K132" s="184"/>
      <c r="L132" s="184"/>
      <c r="M132" s="184"/>
      <c r="N132" s="184"/>
      <c r="O132" s="170"/>
      <c r="P132" s="1"/>
      <c r="Q132" s="585"/>
    </row>
    <row r="133" spans="1:17">
      <c r="A133" s="1"/>
      <c r="B133" s="267"/>
      <c r="C133" s="184"/>
      <c r="D133" s="184"/>
      <c r="E133" s="184"/>
      <c r="F133" s="184"/>
      <c r="G133" s="184"/>
      <c r="H133" s="184"/>
      <c r="I133" s="184"/>
      <c r="J133" s="184"/>
      <c r="K133" s="184"/>
      <c r="L133" s="184"/>
      <c r="M133" s="184"/>
      <c r="N133" s="184"/>
      <c r="O133" s="170"/>
      <c r="P133" s="1"/>
      <c r="Q133" s="585"/>
    </row>
    <row r="134" spans="1:17">
      <c r="A134" s="1"/>
      <c r="B134" s="319" t="s">
        <v>277</v>
      </c>
      <c r="C134" s="174">
        <f>SUM(C114:C133)</f>
        <v>67524</v>
      </c>
      <c r="D134" s="174">
        <f>SUM(D114:D133)</f>
        <v>66988</v>
      </c>
      <c r="E134" s="174">
        <f>SUM(E114:E133)</f>
        <v>66536</v>
      </c>
      <c r="F134" s="174">
        <f>SUM(F114:F133)</f>
        <v>69627</v>
      </c>
      <c r="G134" s="174">
        <f t="shared" ref="G134:N134" si="10">SUM(G114:G133)</f>
        <v>66733</v>
      </c>
      <c r="H134" s="174">
        <f t="shared" si="10"/>
        <v>67368</v>
      </c>
      <c r="I134" s="174">
        <f t="shared" si="10"/>
        <v>59071</v>
      </c>
      <c r="J134" s="174">
        <f t="shared" si="10"/>
        <v>58260</v>
      </c>
      <c r="K134" s="174">
        <f t="shared" si="10"/>
        <v>60607</v>
      </c>
      <c r="L134" s="174">
        <f t="shared" si="10"/>
        <v>57754</v>
      </c>
      <c r="M134" s="174">
        <f t="shared" si="10"/>
        <v>59348</v>
      </c>
      <c r="N134" s="174">
        <f t="shared" si="10"/>
        <v>64373</v>
      </c>
      <c r="O134" s="170">
        <f t="shared" si="9"/>
        <v>63682.416666666664</v>
      </c>
      <c r="P134" s="1"/>
      <c r="Q134" s="585"/>
    </row>
    <row r="135" spans="1:17" ht="21.75" customHeight="1" thickBot="1">
      <c r="A135" s="1"/>
      <c r="B135" s="475" t="s">
        <v>206</v>
      </c>
      <c r="C135" s="189">
        <f t="shared" ref="C135:O135" si="11">+C11+C17+C18+C56+C86+C103+C107+C113+C134</f>
        <v>1697343</v>
      </c>
      <c r="D135" s="189">
        <f t="shared" si="11"/>
        <v>1632033</v>
      </c>
      <c r="E135" s="189">
        <f t="shared" si="11"/>
        <v>1652492</v>
      </c>
      <c r="F135" s="189">
        <f t="shared" si="11"/>
        <v>1648229</v>
      </c>
      <c r="G135" s="189">
        <f t="shared" si="11"/>
        <v>1661654</v>
      </c>
      <c r="H135" s="189">
        <f t="shared" si="11"/>
        <v>1610563</v>
      </c>
      <c r="I135" s="189">
        <f t="shared" si="11"/>
        <v>1621356</v>
      </c>
      <c r="J135" s="189">
        <f t="shared" si="11"/>
        <v>1294688</v>
      </c>
      <c r="K135" s="189">
        <f t="shared" si="11"/>
        <v>1559181</v>
      </c>
      <c r="L135" s="189">
        <f t="shared" si="11"/>
        <v>1484189</v>
      </c>
      <c r="M135" s="189">
        <f t="shared" si="11"/>
        <v>1512679</v>
      </c>
      <c r="N135" s="189">
        <f t="shared" si="11"/>
        <v>1508190</v>
      </c>
      <c r="O135" s="189">
        <f t="shared" si="11"/>
        <v>1573549.7499999998</v>
      </c>
      <c r="P135" s="1"/>
      <c r="Q135" s="585"/>
    </row>
    <row r="136" spans="1:17" ht="21.75" customHeight="1" thickTop="1">
      <c r="A136" s="1"/>
      <c r="B136" s="439" t="s">
        <v>334</v>
      </c>
      <c r="C136" s="373"/>
      <c r="D136" s="373"/>
      <c r="E136" s="373"/>
      <c r="F136" s="383"/>
      <c r="G136" s="383"/>
      <c r="H136" s="383"/>
      <c r="I136" s="383"/>
      <c r="J136" s="383"/>
      <c r="K136" s="383"/>
      <c r="L136" s="373"/>
      <c r="M136" s="373"/>
      <c r="N136" s="373"/>
      <c r="O136" s="170"/>
      <c r="P136" s="1"/>
    </row>
    <row r="137" spans="1:17" ht="21.75" customHeight="1">
      <c r="A137" s="1"/>
      <c r="B137" s="453"/>
      <c r="C137" s="192"/>
      <c r="D137" s="192"/>
      <c r="E137" s="192"/>
      <c r="F137" s="192"/>
      <c r="G137" s="192"/>
      <c r="H137" s="192"/>
      <c r="I137" s="192"/>
      <c r="J137" s="192"/>
      <c r="K137" s="192"/>
      <c r="L137" s="192"/>
      <c r="M137" s="192"/>
      <c r="N137" s="192"/>
      <c r="O137" s="192"/>
      <c r="P137" s="1"/>
    </row>
    <row r="138" spans="1:17" ht="12.75" customHeight="1">
      <c r="A138" s="1"/>
      <c r="B138" s="367"/>
      <c r="C138" s="192"/>
      <c r="D138" s="192"/>
      <c r="E138" s="192"/>
      <c r="F138" s="192"/>
      <c r="G138" s="192"/>
      <c r="H138" s="192"/>
      <c r="I138" s="192"/>
      <c r="J138" s="192"/>
      <c r="K138" s="192"/>
      <c r="L138" s="192"/>
      <c r="M138" s="192"/>
      <c r="N138" s="192"/>
      <c r="O138" s="192"/>
      <c r="P138" s="1"/>
    </row>
    <row r="139" spans="1:17" ht="12" customHeight="1">
      <c r="A139" s="1"/>
      <c r="B139" s="1"/>
      <c r="C139" s="192"/>
      <c r="D139" s="192"/>
      <c r="E139" s="192"/>
      <c r="F139" s="192"/>
      <c r="G139" s="192"/>
      <c r="H139" s="192"/>
      <c r="I139" s="192"/>
      <c r="J139" s="192"/>
      <c r="K139" s="192"/>
      <c r="L139" s="192"/>
      <c r="M139" s="192"/>
      <c r="N139" s="192"/>
      <c r="O139" s="192"/>
      <c r="P139" s="1"/>
    </row>
    <row r="140" spans="1:17">
      <c r="A140" s="1"/>
      <c r="B140" s="1"/>
      <c r="C140" s="193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2" t="s">
        <v>9</v>
      </c>
      <c r="P142" s="1"/>
    </row>
    <row r="143" spans="1:17">
      <c r="A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</sheetData>
  <phoneticPr fontId="0" type="noConversion"/>
  <hyperlinks>
    <hyperlink ref="O142" location="INDICE!C3" display="Volver al Indice"/>
    <hyperlink ref="B1" location="INDICE!C3" display="Volver al Indice"/>
  </hyperlinks>
  <printOptions horizontalCentered="1"/>
  <pageMargins left="0.19685039370078741" right="0.19685039370078741" top="0.19685039370078741" bottom="0.19685039370078741" header="0.19685039370078741" footer="0"/>
  <pageSetup scale="8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0">
    <pageSetUpPr fitToPage="1"/>
  </sheetPr>
  <dimension ref="A1:P2632"/>
  <sheetViews>
    <sheetView zoomScale="80" zoomScaleNormal="80" workbookViewId="0">
      <selection activeCell="B1" sqref="B1"/>
    </sheetView>
  </sheetViews>
  <sheetFormatPr baseColWidth="10" defaultRowHeight="12.75"/>
  <cols>
    <col min="1" max="1" width="4.5703125" customWidth="1"/>
    <col min="2" max="2" width="45.7109375" customWidth="1"/>
    <col min="3" max="3" width="10.42578125" bestFit="1" customWidth="1"/>
    <col min="4" max="6" width="10.85546875" bestFit="1" customWidth="1"/>
    <col min="7" max="7" width="13.42578125" bestFit="1" customWidth="1"/>
    <col min="8" max="9" width="10.85546875" bestFit="1" customWidth="1"/>
    <col min="10" max="10" width="11.140625" bestFit="1" customWidth="1"/>
    <col min="11" max="11" width="10.5703125" bestFit="1" customWidth="1"/>
    <col min="12" max="12" width="10.85546875" customWidth="1"/>
    <col min="13" max="13" width="10.42578125" bestFit="1" customWidth="1"/>
    <col min="14" max="14" width="12" bestFit="1" customWidth="1"/>
    <col min="15" max="15" width="13.42578125" bestFit="1" customWidth="1"/>
  </cols>
  <sheetData>
    <row r="1" spans="1:16">
      <c r="A1" s="4"/>
      <c r="B1" s="2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">
      <c r="A2" s="4"/>
      <c r="B2" s="182" t="s">
        <v>207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4"/>
    </row>
    <row r="3" spans="1:16" ht="15">
      <c r="A3" s="4"/>
      <c r="B3" s="182" t="s">
        <v>377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4"/>
    </row>
    <row r="4" spans="1:16" ht="15">
      <c r="A4" s="4"/>
      <c r="B4" s="182" t="s">
        <v>85</v>
      </c>
      <c r="C4" s="182"/>
      <c r="D4" s="194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4"/>
    </row>
    <row r="5" spans="1:16" ht="13.5" thickBot="1">
      <c r="A5" s="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4"/>
    </row>
    <row r="6" spans="1:16" ht="24.75" customHeight="1" thickTop="1">
      <c r="A6" s="4"/>
      <c r="B6" s="403" t="s">
        <v>99</v>
      </c>
      <c r="C6" s="66" t="s">
        <v>395</v>
      </c>
      <c r="D6" s="66" t="s">
        <v>1</v>
      </c>
      <c r="E6" s="66" t="s">
        <v>2</v>
      </c>
      <c r="F6" s="66" t="s">
        <v>396</v>
      </c>
      <c r="G6" s="66" t="s">
        <v>4</v>
      </c>
      <c r="H6" s="506" t="s">
        <v>11</v>
      </c>
      <c r="I6" s="67" t="s">
        <v>5</v>
      </c>
      <c r="J6" s="67" t="s">
        <v>6</v>
      </c>
      <c r="K6" s="67" t="s">
        <v>270</v>
      </c>
      <c r="L6" s="66" t="s">
        <v>8</v>
      </c>
      <c r="M6" s="66" t="s">
        <v>12</v>
      </c>
      <c r="N6" s="66" t="s">
        <v>13</v>
      </c>
      <c r="O6" s="67" t="s">
        <v>42</v>
      </c>
      <c r="P6" s="4"/>
    </row>
    <row r="7" spans="1:16">
      <c r="A7" s="4"/>
      <c r="B7" s="197" t="s">
        <v>304</v>
      </c>
      <c r="C7" s="528">
        <v>2174711</v>
      </c>
      <c r="D7" s="528">
        <v>2214008</v>
      </c>
      <c r="E7" s="528">
        <v>2472437</v>
      </c>
      <c r="F7" s="528">
        <v>2290029</v>
      </c>
      <c r="G7" s="528">
        <v>2488685</v>
      </c>
      <c r="H7" s="528">
        <v>2703945</v>
      </c>
      <c r="I7" s="528">
        <v>2925194</v>
      </c>
      <c r="J7" s="528">
        <v>2992851</v>
      </c>
      <c r="K7" s="528">
        <v>2884876</v>
      </c>
      <c r="L7" s="528">
        <v>2138211</v>
      </c>
      <c r="M7" s="528">
        <v>3388084</v>
      </c>
      <c r="N7" s="528">
        <v>3087315</v>
      </c>
      <c r="O7" s="170">
        <f>SUM(C7:N7)</f>
        <v>31760346</v>
      </c>
      <c r="P7" s="4"/>
    </row>
    <row r="8" spans="1:16">
      <c r="A8" s="4"/>
      <c r="B8" s="197" t="s">
        <v>305</v>
      </c>
      <c r="C8" s="390">
        <v>27464</v>
      </c>
      <c r="D8" s="390">
        <v>28893</v>
      </c>
      <c r="E8" s="390">
        <v>27910</v>
      </c>
      <c r="F8" s="390">
        <v>28869</v>
      </c>
      <c r="G8" s="390">
        <v>27710</v>
      </c>
      <c r="H8" s="390">
        <v>29861</v>
      </c>
      <c r="I8" s="390">
        <v>36270</v>
      </c>
      <c r="J8" s="390">
        <v>33726</v>
      </c>
      <c r="K8" s="390">
        <v>33212</v>
      </c>
      <c r="L8" s="390">
        <v>31598</v>
      </c>
      <c r="M8" s="390">
        <v>34322</v>
      </c>
      <c r="N8" s="390">
        <v>32765</v>
      </c>
      <c r="O8" s="170">
        <f t="shared" ref="O8:O11" si="0">SUM(C8:N8)</f>
        <v>372600</v>
      </c>
      <c r="P8" s="4"/>
    </row>
    <row r="9" spans="1:16">
      <c r="A9" s="4"/>
      <c r="B9" s="197" t="s">
        <v>101</v>
      </c>
      <c r="C9" s="390">
        <v>29856</v>
      </c>
      <c r="D9" s="390">
        <v>27289</v>
      </c>
      <c r="E9" s="390">
        <v>28324</v>
      </c>
      <c r="F9" s="390">
        <v>29994</v>
      </c>
      <c r="G9" s="390">
        <v>26757</v>
      </c>
      <c r="H9" s="390">
        <v>29424</v>
      </c>
      <c r="I9" s="390">
        <v>33904</v>
      </c>
      <c r="J9" s="390">
        <v>17842</v>
      </c>
      <c r="K9" s="390">
        <v>22104</v>
      </c>
      <c r="L9" s="390">
        <v>35871</v>
      </c>
      <c r="M9" s="390">
        <v>25487</v>
      </c>
      <c r="N9" s="390">
        <v>27024</v>
      </c>
      <c r="O9" s="170">
        <f t="shared" si="0"/>
        <v>333876</v>
      </c>
      <c r="P9" s="4"/>
    </row>
    <row r="10" spans="1:16">
      <c r="A10" s="4"/>
      <c r="B10" s="197" t="s">
        <v>100</v>
      </c>
      <c r="C10" s="390">
        <v>24010</v>
      </c>
      <c r="D10" s="390">
        <v>24372</v>
      </c>
      <c r="E10" s="390">
        <v>24361</v>
      </c>
      <c r="F10" s="390">
        <v>24065</v>
      </c>
      <c r="G10" s="390">
        <v>24071</v>
      </c>
      <c r="H10" s="390">
        <v>22812</v>
      </c>
      <c r="I10" s="390">
        <v>22691</v>
      </c>
      <c r="J10" s="390">
        <v>22649</v>
      </c>
      <c r="K10" s="390">
        <v>22637</v>
      </c>
      <c r="L10" s="390">
        <v>23020</v>
      </c>
      <c r="M10" s="390">
        <v>23325</v>
      </c>
      <c r="N10" s="390">
        <v>22987</v>
      </c>
      <c r="O10" s="170">
        <f t="shared" si="0"/>
        <v>281000</v>
      </c>
      <c r="P10" s="4"/>
    </row>
    <row r="11" spans="1:16">
      <c r="A11" s="4"/>
      <c r="B11" s="197" t="s">
        <v>416</v>
      </c>
      <c r="C11" s="390"/>
      <c r="D11" s="390"/>
      <c r="E11" s="390"/>
      <c r="F11" s="390"/>
      <c r="G11" s="390">
        <v>18746</v>
      </c>
      <c r="H11" s="390">
        <v>38024</v>
      </c>
      <c r="I11" s="390">
        <v>48000</v>
      </c>
      <c r="J11" s="390">
        <v>37431</v>
      </c>
      <c r="K11" s="390">
        <v>35430</v>
      </c>
      <c r="L11" s="390">
        <v>35208</v>
      </c>
      <c r="M11" s="390">
        <v>31625</v>
      </c>
      <c r="N11" s="390">
        <v>29996</v>
      </c>
      <c r="O11" s="170">
        <f t="shared" si="0"/>
        <v>274460</v>
      </c>
      <c r="P11" s="4"/>
    </row>
    <row r="12" spans="1:16">
      <c r="A12" s="4"/>
      <c r="B12" s="356" t="s">
        <v>102</v>
      </c>
      <c r="C12" s="174">
        <f>SUM(C7:C11)</f>
        <v>2256041</v>
      </c>
      <c r="D12" s="174">
        <f t="shared" ref="D12:O12" si="1">SUM(D7:D11)</f>
        <v>2294562</v>
      </c>
      <c r="E12" s="174">
        <f t="shared" si="1"/>
        <v>2553032</v>
      </c>
      <c r="F12" s="174">
        <f t="shared" si="1"/>
        <v>2372957</v>
      </c>
      <c r="G12" s="174">
        <f t="shared" si="1"/>
        <v>2585969</v>
      </c>
      <c r="H12" s="174">
        <f t="shared" si="1"/>
        <v>2824066</v>
      </c>
      <c r="I12" s="174">
        <f t="shared" si="1"/>
        <v>3066059</v>
      </c>
      <c r="J12" s="174">
        <f t="shared" si="1"/>
        <v>3104499</v>
      </c>
      <c r="K12" s="174">
        <f>SUM(K7:K11)</f>
        <v>2998259</v>
      </c>
      <c r="L12" s="174">
        <f t="shared" si="1"/>
        <v>2263908</v>
      </c>
      <c r="M12" s="174">
        <f t="shared" si="1"/>
        <v>3502843</v>
      </c>
      <c r="N12" s="174">
        <f t="shared" si="1"/>
        <v>3200087</v>
      </c>
      <c r="O12" s="174">
        <f t="shared" si="1"/>
        <v>33022282</v>
      </c>
      <c r="P12" s="4"/>
    </row>
    <row r="13" spans="1:16">
      <c r="A13" s="4"/>
      <c r="B13" s="197" t="s">
        <v>103</v>
      </c>
      <c r="C13" s="390">
        <v>301540</v>
      </c>
      <c r="D13" s="390">
        <v>284801</v>
      </c>
      <c r="E13" s="390">
        <v>303389</v>
      </c>
      <c r="F13" s="390">
        <v>329495</v>
      </c>
      <c r="G13" s="390">
        <v>309834</v>
      </c>
      <c r="H13" s="390">
        <v>326552</v>
      </c>
      <c r="I13" s="390">
        <v>352547</v>
      </c>
      <c r="J13" s="390">
        <v>270566</v>
      </c>
      <c r="K13" s="390">
        <v>269699</v>
      </c>
      <c r="L13" s="390">
        <v>294004</v>
      </c>
      <c r="M13" s="390">
        <v>290668</v>
      </c>
      <c r="N13" s="390">
        <v>281453</v>
      </c>
      <c r="O13" s="170">
        <f>SUM(C13:N13)</f>
        <v>3614548</v>
      </c>
      <c r="P13" s="4"/>
    </row>
    <row r="14" spans="1:16">
      <c r="A14" s="4"/>
      <c r="B14" s="197" t="s">
        <v>104</v>
      </c>
      <c r="C14" s="390">
        <v>1588603</v>
      </c>
      <c r="D14" s="390">
        <v>1458009</v>
      </c>
      <c r="E14" s="390">
        <v>1500118</v>
      </c>
      <c r="F14" s="390">
        <v>1451672</v>
      </c>
      <c r="G14" s="390">
        <v>1629587</v>
      </c>
      <c r="H14" s="390">
        <v>1596905</v>
      </c>
      <c r="I14" s="390">
        <v>1620256</v>
      </c>
      <c r="J14" s="390">
        <v>673786</v>
      </c>
      <c r="K14" s="390">
        <v>1027729</v>
      </c>
      <c r="L14" s="390">
        <v>1409102</v>
      </c>
      <c r="M14" s="390">
        <v>1418843</v>
      </c>
      <c r="N14" s="390">
        <v>1406912</v>
      </c>
      <c r="O14" s="170">
        <f>SUM(C14:N14)</f>
        <v>16781522</v>
      </c>
      <c r="P14" s="4"/>
    </row>
    <row r="15" spans="1:16">
      <c r="A15" s="4"/>
      <c r="B15" s="197" t="s">
        <v>105</v>
      </c>
      <c r="C15" s="390">
        <v>247308</v>
      </c>
      <c r="D15" s="390">
        <v>233778</v>
      </c>
      <c r="E15" s="390">
        <v>232697</v>
      </c>
      <c r="F15" s="390">
        <v>231659</v>
      </c>
      <c r="G15" s="390">
        <v>238521</v>
      </c>
      <c r="H15" s="390">
        <v>215458</v>
      </c>
      <c r="I15" s="390">
        <v>211952</v>
      </c>
      <c r="J15" s="390">
        <v>184322</v>
      </c>
      <c r="K15" s="390">
        <v>180355</v>
      </c>
      <c r="L15" s="390">
        <v>212867</v>
      </c>
      <c r="M15" s="390">
        <v>202235</v>
      </c>
      <c r="N15" s="390">
        <v>207575</v>
      </c>
      <c r="O15" s="170">
        <f t="shared" ref="O15:O78" si="2">SUM(C15:N15)</f>
        <v>2598727</v>
      </c>
      <c r="P15" s="4"/>
    </row>
    <row r="16" spans="1:16">
      <c r="A16" s="4"/>
      <c r="B16" s="197" t="s">
        <v>106</v>
      </c>
      <c r="C16" s="390">
        <v>544106</v>
      </c>
      <c r="D16" s="390">
        <v>517885</v>
      </c>
      <c r="E16" s="390">
        <v>512852</v>
      </c>
      <c r="F16" s="390">
        <v>511373</v>
      </c>
      <c r="G16" s="390">
        <v>563546</v>
      </c>
      <c r="H16" s="390">
        <v>513383</v>
      </c>
      <c r="I16" s="390">
        <v>517243</v>
      </c>
      <c r="J16" s="390">
        <v>389564</v>
      </c>
      <c r="K16" s="390">
        <v>408516</v>
      </c>
      <c r="L16" s="390">
        <v>441572</v>
      </c>
      <c r="M16" s="390">
        <v>455351</v>
      </c>
      <c r="N16" s="390">
        <v>473178</v>
      </c>
      <c r="O16" s="170">
        <f t="shared" si="2"/>
        <v>5848569</v>
      </c>
      <c r="P16" s="4"/>
    </row>
    <row r="17" spans="1:16" ht="12" customHeight="1">
      <c r="A17" s="4"/>
      <c r="B17" s="197" t="s">
        <v>107</v>
      </c>
      <c r="C17" s="390">
        <v>939805</v>
      </c>
      <c r="D17" s="390">
        <v>907606</v>
      </c>
      <c r="E17" s="390">
        <v>896685</v>
      </c>
      <c r="F17" s="390">
        <v>895596</v>
      </c>
      <c r="G17" s="390">
        <v>1014754</v>
      </c>
      <c r="H17" s="390">
        <v>868677</v>
      </c>
      <c r="I17" s="390">
        <v>972848</v>
      </c>
      <c r="J17" s="390">
        <v>747215</v>
      </c>
      <c r="K17" s="390">
        <v>792585</v>
      </c>
      <c r="L17" s="390">
        <v>874872</v>
      </c>
      <c r="M17" s="390">
        <v>905098</v>
      </c>
      <c r="N17" s="390">
        <v>946961</v>
      </c>
      <c r="O17" s="170">
        <f t="shared" si="2"/>
        <v>10762702</v>
      </c>
      <c r="P17" s="4"/>
    </row>
    <row r="18" spans="1:16">
      <c r="A18" s="4"/>
      <c r="B18" s="356" t="s">
        <v>108</v>
      </c>
      <c r="C18" s="174">
        <f t="shared" ref="C18:J18" si="3">SUM(C13:C17)</f>
        <v>3621362</v>
      </c>
      <c r="D18" s="174">
        <f t="shared" si="3"/>
        <v>3402079</v>
      </c>
      <c r="E18" s="174">
        <f t="shared" si="3"/>
        <v>3445741</v>
      </c>
      <c r="F18" s="174">
        <f t="shared" si="3"/>
        <v>3419795</v>
      </c>
      <c r="G18" s="174">
        <f t="shared" si="3"/>
        <v>3756242</v>
      </c>
      <c r="H18" s="174">
        <f t="shared" si="3"/>
        <v>3520975</v>
      </c>
      <c r="I18" s="174">
        <f t="shared" si="3"/>
        <v>3674846</v>
      </c>
      <c r="J18" s="174">
        <f t="shared" si="3"/>
        <v>2265453</v>
      </c>
      <c r="K18" s="174">
        <f t="shared" ref="K18" si="4">SUM(K13:K17)</f>
        <v>2678884</v>
      </c>
      <c r="L18" s="174">
        <f>SUM(L13:L17)</f>
        <v>3232417</v>
      </c>
      <c r="M18" s="174">
        <f>SUM(M13:M17)</f>
        <v>3272195</v>
      </c>
      <c r="N18" s="174">
        <f>SUM(N13:N17)</f>
        <v>3316079</v>
      </c>
      <c r="O18" s="170">
        <f t="shared" si="2"/>
        <v>39606068</v>
      </c>
      <c r="P18" s="4"/>
    </row>
    <row r="19" spans="1:16">
      <c r="A19" s="4"/>
      <c r="B19" s="356" t="s">
        <v>109</v>
      </c>
      <c r="C19" s="530">
        <v>14987</v>
      </c>
      <c r="D19" s="530">
        <v>15653</v>
      </c>
      <c r="E19" s="530">
        <v>15910</v>
      </c>
      <c r="F19" s="530">
        <v>12622</v>
      </c>
      <c r="G19" s="530">
        <v>29622</v>
      </c>
      <c r="H19" s="530">
        <v>19654</v>
      </c>
      <c r="I19" s="530">
        <v>14322</v>
      </c>
      <c r="J19" s="530">
        <v>11470</v>
      </c>
      <c r="K19" s="530">
        <v>26325</v>
      </c>
      <c r="L19" s="530">
        <v>16026</v>
      </c>
      <c r="M19" s="530">
        <v>14034</v>
      </c>
      <c r="N19" s="531">
        <v>13132</v>
      </c>
      <c r="O19" s="170">
        <f t="shared" si="2"/>
        <v>203757</v>
      </c>
      <c r="P19" s="4"/>
    </row>
    <row r="20" spans="1:16">
      <c r="A20" s="4"/>
      <c r="B20" s="197" t="s">
        <v>424</v>
      </c>
      <c r="C20" s="317"/>
      <c r="D20" s="317"/>
      <c r="E20" s="317"/>
      <c r="F20" s="317"/>
      <c r="G20" s="317"/>
      <c r="H20" s="317"/>
      <c r="I20" s="24"/>
      <c r="J20" s="317"/>
      <c r="K20" s="317"/>
      <c r="L20" s="317"/>
      <c r="M20" s="317"/>
      <c r="N20" s="390"/>
      <c r="O20" s="170">
        <f t="shared" si="2"/>
        <v>0</v>
      </c>
      <c r="P20" s="4"/>
    </row>
    <row r="21" spans="1:16">
      <c r="A21" s="4"/>
      <c r="B21" s="197" t="s">
        <v>425</v>
      </c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90"/>
      <c r="O21" s="170">
        <f t="shared" si="2"/>
        <v>0</v>
      </c>
      <c r="P21" s="4"/>
    </row>
    <row r="22" spans="1:16">
      <c r="A22" s="4"/>
      <c r="B22" s="197" t="s">
        <v>111</v>
      </c>
      <c r="C22" s="317">
        <v>50</v>
      </c>
      <c r="D22" s="317">
        <v>50</v>
      </c>
      <c r="E22" s="317">
        <v>127</v>
      </c>
      <c r="F22" s="317">
        <v>62</v>
      </c>
      <c r="G22" s="317">
        <v>77</v>
      </c>
      <c r="H22" s="317">
        <v>59</v>
      </c>
      <c r="I22" s="317">
        <v>59</v>
      </c>
      <c r="J22" s="317">
        <v>62</v>
      </c>
      <c r="K22" s="317">
        <v>64</v>
      </c>
      <c r="L22" s="317">
        <v>64</v>
      </c>
      <c r="M22" s="317">
        <v>64</v>
      </c>
      <c r="N22" s="390">
        <v>66</v>
      </c>
      <c r="O22" s="170">
        <f t="shared" si="2"/>
        <v>804</v>
      </c>
      <c r="P22" s="4"/>
    </row>
    <row r="23" spans="1:16">
      <c r="A23" s="4"/>
      <c r="B23" s="197" t="s">
        <v>113</v>
      </c>
      <c r="C23" s="317">
        <v>82</v>
      </c>
      <c r="D23" s="317">
        <v>85</v>
      </c>
      <c r="E23" s="317">
        <v>84</v>
      </c>
      <c r="F23" s="317">
        <v>91</v>
      </c>
      <c r="G23" s="317">
        <v>93</v>
      </c>
      <c r="H23" s="317">
        <v>99</v>
      </c>
      <c r="I23" s="317">
        <v>93</v>
      </c>
      <c r="J23" s="317">
        <v>96</v>
      </c>
      <c r="K23" s="317">
        <v>90</v>
      </c>
      <c r="L23" s="317">
        <v>104</v>
      </c>
      <c r="M23" s="317">
        <v>91</v>
      </c>
      <c r="N23" s="390">
        <v>91</v>
      </c>
      <c r="O23" s="170">
        <f t="shared" si="2"/>
        <v>1099</v>
      </c>
      <c r="P23" s="4"/>
    </row>
    <row r="24" spans="1:16">
      <c r="A24" s="4"/>
      <c r="B24" s="197" t="s">
        <v>115</v>
      </c>
      <c r="C24" s="317"/>
      <c r="D24" s="317"/>
      <c r="E24" s="317">
        <v>11</v>
      </c>
      <c r="F24" s="317">
        <v>2</v>
      </c>
      <c r="G24" s="317">
        <v>2</v>
      </c>
      <c r="H24" s="317">
        <v>2</v>
      </c>
      <c r="I24" s="317">
        <v>2</v>
      </c>
      <c r="J24" s="317">
        <v>2</v>
      </c>
      <c r="K24" s="317">
        <v>2</v>
      </c>
      <c r="L24" s="317">
        <v>2</v>
      </c>
      <c r="M24" s="317">
        <v>2</v>
      </c>
      <c r="N24" s="390">
        <v>2</v>
      </c>
      <c r="O24" s="170">
        <f t="shared" si="2"/>
        <v>29</v>
      </c>
      <c r="P24" s="4"/>
    </row>
    <row r="25" spans="1:16">
      <c r="A25" s="4"/>
      <c r="B25" s="197" t="s">
        <v>426</v>
      </c>
      <c r="C25" s="317"/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90"/>
      <c r="O25" s="170">
        <f t="shared" si="2"/>
        <v>0</v>
      </c>
      <c r="P25" s="4"/>
    </row>
    <row r="26" spans="1:16">
      <c r="A26" s="4"/>
      <c r="B26" s="197" t="s">
        <v>137</v>
      </c>
      <c r="C26" s="317">
        <v>5</v>
      </c>
      <c r="D26" s="317">
        <v>5</v>
      </c>
      <c r="E26" s="317">
        <v>5</v>
      </c>
      <c r="F26" s="317">
        <v>5</v>
      </c>
      <c r="G26" s="317">
        <v>4</v>
      </c>
      <c r="H26" s="317">
        <v>3</v>
      </c>
      <c r="I26" s="317">
        <v>3</v>
      </c>
      <c r="J26" s="317">
        <v>5</v>
      </c>
      <c r="K26" s="317">
        <v>6</v>
      </c>
      <c r="L26" s="317">
        <v>6</v>
      </c>
      <c r="M26" s="317">
        <v>6</v>
      </c>
      <c r="N26" s="390">
        <v>3</v>
      </c>
      <c r="O26" s="170">
        <f t="shared" si="2"/>
        <v>56</v>
      </c>
      <c r="P26" s="4"/>
    </row>
    <row r="27" spans="1:16">
      <c r="A27" s="4"/>
      <c r="B27" s="197" t="s">
        <v>117</v>
      </c>
      <c r="C27" s="317">
        <v>3</v>
      </c>
      <c r="D27" s="317">
        <v>3</v>
      </c>
      <c r="E27" s="317">
        <v>3</v>
      </c>
      <c r="F27" s="317">
        <v>3</v>
      </c>
      <c r="G27" s="317">
        <v>3</v>
      </c>
      <c r="H27" s="317">
        <v>3</v>
      </c>
      <c r="I27" s="317">
        <v>2</v>
      </c>
      <c r="J27" s="317">
        <v>2</v>
      </c>
      <c r="K27" s="317">
        <v>2</v>
      </c>
      <c r="L27" s="317">
        <v>2</v>
      </c>
      <c r="M27" s="317">
        <v>2</v>
      </c>
      <c r="N27" s="390">
        <v>2</v>
      </c>
      <c r="O27" s="170">
        <f t="shared" si="2"/>
        <v>30</v>
      </c>
      <c r="P27" s="4"/>
    </row>
    <row r="28" spans="1:16">
      <c r="A28" s="4"/>
      <c r="B28" s="197" t="s">
        <v>138</v>
      </c>
      <c r="C28" s="317">
        <v>42</v>
      </c>
      <c r="D28" s="317">
        <v>42</v>
      </c>
      <c r="E28" s="317">
        <v>43</v>
      </c>
      <c r="F28" s="317">
        <v>58</v>
      </c>
      <c r="G28" s="317">
        <v>50</v>
      </c>
      <c r="H28" s="317">
        <v>50</v>
      </c>
      <c r="I28" s="317">
        <v>59</v>
      </c>
      <c r="J28" s="317">
        <v>59</v>
      </c>
      <c r="K28" s="317">
        <v>62</v>
      </c>
      <c r="L28" s="317">
        <v>62</v>
      </c>
      <c r="M28" s="317">
        <v>62</v>
      </c>
      <c r="N28" s="390">
        <v>62</v>
      </c>
      <c r="O28" s="170">
        <f t="shared" si="2"/>
        <v>651</v>
      </c>
      <c r="P28" s="4"/>
    </row>
    <row r="29" spans="1:16">
      <c r="A29" s="4"/>
      <c r="B29" s="197" t="s">
        <v>427</v>
      </c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90"/>
      <c r="O29" s="170">
        <f t="shared" si="2"/>
        <v>0</v>
      </c>
      <c r="P29" s="4"/>
    </row>
    <row r="30" spans="1:16">
      <c r="A30" s="4"/>
      <c r="B30" s="197" t="s">
        <v>119</v>
      </c>
      <c r="C30" s="317">
        <v>73</v>
      </c>
      <c r="D30" s="317">
        <v>57</v>
      </c>
      <c r="E30" s="317">
        <v>78</v>
      </c>
      <c r="F30" s="317">
        <v>65</v>
      </c>
      <c r="G30" s="317">
        <v>122</v>
      </c>
      <c r="H30" s="317">
        <v>154</v>
      </c>
      <c r="I30" s="317">
        <v>75</v>
      </c>
      <c r="J30" s="317">
        <v>46</v>
      </c>
      <c r="K30" s="317">
        <v>64</v>
      </c>
      <c r="L30" s="317">
        <v>70</v>
      </c>
      <c r="M30" s="317">
        <v>51</v>
      </c>
      <c r="N30" s="390">
        <v>50</v>
      </c>
      <c r="O30" s="170">
        <f t="shared" si="2"/>
        <v>905</v>
      </c>
      <c r="P30" s="4"/>
    </row>
    <row r="31" spans="1:16">
      <c r="A31" s="4"/>
      <c r="B31" s="197" t="s">
        <v>120</v>
      </c>
      <c r="C31" s="317">
        <v>12</v>
      </c>
      <c r="D31" s="317">
        <v>29</v>
      </c>
      <c r="E31" s="317">
        <v>20</v>
      </c>
      <c r="F31" s="317">
        <v>20</v>
      </c>
      <c r="G31" s="317">
        <v>26</v>
      </c>
      <c r="H31" s="317">
        <v>22</v>
      </c>
      <c r="I31" s="317">
        <v>2</v>
      </c>
      <c r="J31" s="317">
        <v>2</v>
      </c>
      <c r="K31" s="317">
        <v>2</v>
      </c>
      <c r="L31" s="317">
        <v>10</v>
      </c>
      <c r="M31" s="317">
        <v>18</v>
      </c>
      <c r="N31" s="390">
        <v>8</v>
      </c>
      <c r="O31" s="170">
        <f t="shared" si="2"/>
        <v>171</v>
      </c>
      <c r="P31" s="4"/>
    </row>
    <row r="32" spans="1:16">
      <c r="A32" s="4"/>
      <c r="B32" s="197" t="s">
        <v>121</v>
      </c>
      <c r="C32" s="317">
        <v>80</v>
      </c>
      <c r="D32" s="317">
        <v>82</v>
      </c>
      <c r="E32" s="317">
        <v>85</v>
      </c>
      <c r="F32" s="317">
        <v>79</v>
      </c>
      <c r="G32" s="317">
        <v>74</v>
      </c>
      <c r="H32" s="317">
        <v>74</v>
      </c>
      <c r="I32" s="317">
        <v>56</v>
      </c>
      <c r="J32" s="317">
        <v>56</v>
      </c>
      <c r="K32" s="317">
        <v>56</v>
      </c>
      <c r="L32" s="317">
        <v>54</v>
      </c>
      <c r="M32" s="317">
        <v>61</v>
      </c>
      <c r="N32" s="390">
        <v>77</v>
      </c>
      <c r="O32" s="170">
        <f t="shared" si="2"/>
        <v>834</v>
      </c>
      <c r="P32" s="4"/>
    </row>
    <row r="33" spans="1:16">
      <c r="A33" s="4"/>
      <c r="B33" s="197" t="s">
        <v>122</v>
      </c>
      <c r="C33" s="317">
        <v>2</v>
      </c>
      <c r="D33" s="317">
        <v>2</v>
      </c>
      <c r="E33" s="317">
        <v>2</v>
      </c>
      <c r="F33" s="317">
        <v>2</v>
      </c>
      <c r="G33" s="317">
        <v>2</v>
      </c>
      <c r="H33" s="317">
        <v>2</v>
      </c>
      <c r="I33" s="317">
        <v>2</v>
      </c>
      <c r="J33" s="317">
        <v>31</v>
      </c>
      <c r="K33" s="317">
        <v>38</v>
      </c>
      <c r="L33" s="317">
        <v>16</v>
      </c>
      <c r="M33" s="317">
        <v>21</v>
      </c>
      <c r="N33" s="390">
        <v>21</v>
      </c>
      <c r="O33" s="170">
        <f t="shared" si="2"/>
        <v>141</v>
      </c>
      <c r="P33" s="4"/>
    </row>
    <row r="34" spans="1:16">
      <c r="A34" s="4"/>
      <c r="B34" s="197" t="s">
        <v>123</v>
      </c>
      <c r="C34" s="317">
        <v>143</v>
      </c>
      <c r="D34" s="317">
        <v>144</v>
      </c>
      <c r="E34" s="317">
        <v>166</v>
      </c>
      <c r="F34" s="317">
        <v>153</v>
      </c>
      <c r="G34" s="317">
        <v>172</v>
      </c>
      <c r="H34" s="317">
        <v>169</v>
      </c>
      <c r="I34" s="317">
        <v>0</v>
      </c>
      <c r="J34" s="317">
        <v>0</v>
      </c>
      <c r="K34" s="317">
        <v>0</v>
      </c>
      <c r="L34" s="317">
        <v>0</v>
      </c>
      <c r="M34" s="317">
        <v>0</v>
      </c>
      <c r="N34" s="390">
        <v>0</v>
      </c>
      <c r="O34" s="170">
        <f t="shared" si="2"/>
        <v>947</v>
      </c>
      <c r="P34" s="4"/>
    </row>
    <row r="35" spans="1:16">
      <c r="A35" s="4"/>
      <c r="B35" s="197" t="s">
        <v>342</v>
      </c>
      <c r="C35" s="317"/>
      <c r="D35" s="317"/>
      <c r="E35" s="317"/>
      <c r="F35" s="317"/>
      <c r="G35" s="317"/>
      <c r="H35" s="317"/>
      <c r="I35" s="317"/>
      <c r="J35" s="317"/>
      <c r="K35" s="317"/>
      <c r="L35" s="317"/>
      <c r="M35" s="317"/>
      <c r="N35" s="390"/>
      <c r="O35" s="170">
        <f t="shared" si="2"/>
        <v>0</v>
      </c>
      <c r="P35" s="4"/>
    </row>
    <row r="36" spans="1:16">
      <c r="A36" s="4"/>
      <c r="B36" s="197" t="s">
        <v>428</v>
      </c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90"/>
      <c r="O36" s="170">
        <f t="shared" si="2"/>
        <v>0</v>
      </c>
      <c r="P36" s="4"/>
    </row>
    <row r="37" spans="1:16">
      <c r="A37" s="4"/>
      <c r="B37" s="197" t="s">
        <v>126</v>
      </c>
      <c r="C37" s="317">
        <v>22</v>
      </c>
      <c r="D37" s="317">
        <v>20</v>
      </c>
      <c r="E37" s="317">
        <v>23</v>
      </c>
      <c r="F37" s="317">
        <v>22</v>
      </c>
      <c r="G37" s="317">
        <v>20</v>
      </c>
      <c r="H37" s="317">
        <v>31</v>
      </c>
      <c r="I37" s="317">
        <v>19</v>
      </c>
      <c r="J37" s="317">
        <v>19</v>
      </c>
      <c r="K37" s="317">
        <v>19</v>
      </c>
      <c r="L37" s="317">
        <v>19</v>
      </c>
      <c r="M37" s="317">
        <v>19</v>
      </c>
      <c r="N37" s="390">
        <v>19</v>
      </c>
      <c r="O37" s="170">
        <f t="shared" si="2"/>
        <v>252</v>
      </c>
      <c r="P37" s="4"/>
    </row>
    <row r="38" spans="1:16">
      <c r="A38" s="4"/>
      <c r="B38" s="197" t="s">
        <v>127</v>
      </c>
      <c r="C38" s="317">
        <v>22</v>
      </c>
      <c r="D38" s="317">
        <v>22</v>
      </c>
      <c r="E38" s="317">
        <v>59</v>
      </c>
      <c r="F38" s="317">
        <v>28</v>
      </c>
      <c r="G38" s="317">
        <v>34</v>
      </c>
      <c r="H38" s="317">
        <v>51</v>
      </c>
      <c r="I38" s="317">
        <v>72</v>
      </c>
      <c r="J38" s="317">
        <v>74</v>
      </c>
      <c r="K38" s="317">
        <v>75</v>
      </c>
      <c r="L38" s="317">
        <v>75</v>
      </c>
      <c r="M38" s="317">
        <v>80</v>
      </c>
      <c r="N38" s="390">
        <v>85</v>
      </c>
      <c r="O38" s="170">
        <f t="shared" si="2"/>
        <v>677</v>
      </c>
      <c r="P38" s="4"/>
    </row>
    <row r="39" spans="1:16">
      <c r="A39" s="4"/>
      <c r="B39" s="197" t="s">
        <v>128</v>
      </c>
      <c r="C39" s="317">
        <v>261</v>
      </c>
      <c r="D39" s="317">
        <v>275</v>
      </c>
      <c r="E39" s="317">
        <v>291</v>
      </c>
      <c r="F39" s="317">
        <v>275</v>
      </c>
      <c r="G39" s="317">
        <v>283</v>
      </c>
      <c r="H39" s="317">
        <v>269</v>
      </c>
      <c r="I39" s="317">
        <v>224</v>
      </c>
      <c r="J39" s="317">
        <v>244</v>
      </c>
      <c r="K39" s="317">
        <v>231</v>
      </c>
      <c r="L39" s="317">
        <v>229</v>
      </c>
      <c r="M39" s="317">
        <v>273</v>
      </c>
      <c r="N39" s="390">
        <v>288</v>
      </c>
      <c r="O39" s="170">
        <f t="shared" si="2"/>
        <v>3143</v>
      </c>
      <c r="P39" s="4"/>
    </row>
    <row r="40" spans="1:16">
      <c r="A40" s="4"/>
      <c r="B40" s="197" t="s">
        <v>129</v>
      </c>
      <c r="C40" s="317"/>
      <c r="D40" s="317"/>
      <c r="E40" s="317"/>
      <c r="F40" s="317"/>
      <c r="G40" s="317"/>
      <c r="H40" s="317">
        <v>12</v>
      </c>
      <c r="I40" s="317">
        <v>5</v>
      </c>
      <c r="J40" s="317">
        <v>18</v>
      </c>
      <c r="K40" s="317">
        <v>10</v>
      </c>
      <c r="L40" s="317">
        <v>10</v>
      </c>
      <c r="M40" s="317">
        <v>10</v>
      </c>
      <c r="N40" s="390">
        <v>10</v>
      </c>
      <c r="O40" s="170">
        <f t="shared" si="2"/>
        <v>75</v>
      </c>
      <c r="P40" s="4"/>
    </row>
    <row r="41" spans="1:16">
      <c r="A41" s="4"/>
      <c r="B41" s="197" t="s">
        <v>429</v>
      </c>
      <c r="C41" s="317">
        <v>5</v>
      </c>
      <c r="D41" s="317">
        <v>5</v>
      </c>
      <c r="E41" s="317">
        <v>28</v>
      </c>
      <c r="F41" s="317">
        <v>5</v>
      </c>
      <c r="G41" s="317">
        <v>6</v>
      </c>
      <c r="H41" s="317">
        <v>6</v>
      </c>
      <c r="I41" s="317">
        <v>6</v>
      </c>
      <c r="J41" s="317">
        <v>6</v>
      </c>
      <c r="K41" s="317">
        <v>6</v>
      </c>
      <c r="L41" s="317">
        <v>6</v>
      </c>
      <c r="M41" s="317">
        <v>6</v>
      </c>
      <c r="N41" s="390">
        <v>6</v>
      </c>
      <c r="O41" s="170">
        <f t="shared" si="2"/>
        <v>91</v>
      </c>
      <c r="P41" s="4"/>
    </row>
    <row r="42" spans="1:16">
      <c r="A42" s="4"/>
      <c r="B42" s="197" t="s">
        <v>430</v>
      </c>
      <c r="C42" s="317">
        <v>5</v>
      </c>
      <c r="D42" s="317">
        <v>5</v>
      </c>
      <c r="E42" s="317">
        <v>6</v>
      </c>
      <c r="F42" s="317">
        <v>12</v>
      </c>
      <c r="G42" s="317">
        <v>12</v>
      </c>
      <c r="H42" s="317">
        <v>16</v>
      </c>
      <c r="I42" s="317">
        <v>0</v>
      </c>
      <c r="J42" s="317">
        <v>0</v>
      </c>
      <c r="K42" s="317">
        <v>0</v>
      </c>
      <c r="L42" s="317">
        <v>0</v>
      </c>
      <c r="M42" s="317">
        <v>24</v>
      </c>
      <c r="N42" s="390">
        <v>8</v>
      </c>
      <c r="O42" s="170">
        <f t="shared" si="2"/>
        <v>88</v>
      </c>
      <c r="P42" s="4"/>
    </row>
    <row r="43" spans="1:16">
      <c r="A43" s="4"/>
      <c r="B43" s="197" t="s">
        <v>133</v>
      </c>
      <c r="C43" s="317">
        <v>14</v>
      </c>
      <c r="D43" s="317">
        <v>14</v>
      </c>
      <c r="E43" s="317">
        <v>14</v>
      </c>
      <c r="F43" s="317">
        <v>14</v>
      </c>
      <c r="G43" s="317">
        <v>6</v>
      </c>
      <c r="H43" s="317">
        <v>6</v>
      </c>
      <c r="I43" s="317">
        <v>7</v>
      </c>
      <c r="J43" s="317">
        <v>7</v>
      </c>
      <c r="K43" s="317">
        <v>7</v>
      </c>
      <c r="L43" s="317">
        <v>13</v>
      </c>
      <c r="M43" s="317">
        <v>7</v>
      </c>
      <c r="N43" s="390">
        <v>7</v>
      </c>
      <c r="O43" s="170">
        <f t="shared" si="2"/>
        <v>116</v>
      </c>
      <c r="P43" s="4"/>
    </row>
    <row r="44" spans="1:16">
      <c r="A44" s="4"/>
      <c r="B44" s="197" t="s">
        <v>139</v>
      </c>
      <c r="C44" s="317">
        <v>692</v>
      </c>
      <c r="D44" s="317">
        <v>646</v>
      </c>
      <c r="E44" s="317">
        <v>676</v>
      </c>
      <c r="F44" s="317">
        <v>781</v>
      </c>
      <c r="G44" s="317">
        <v>743</v>
      </c>
      <c r="H44" s="317">
        <v>739</v>
      </c>
      <c r="I44" s="317">
        <v>708</v>
      </c>
      <c r="J44" s="317">
        <v>667</v>
      </c>
      <c r="K44" s="317">
        <v>709</v>
      </c>
      <c r="L44" s="317">
        <v>676</v>
      </c>
      <c r="M44" s="317">
        <v>657</v>
      </c>
      <c r="N44" s="390">
        <v>712</v>
      </c>
      <c r="O44" s="170">
        <f t="shared" si="2"/>
        <v>8406</v>
      </c>
      <c r="P44" s="4"/>
    </row>
    <row r="45" spans="1:16">
      <c r="A45" s="4"/>
      <c r="B45" s="197" t="s">
        <v>140</v>
      </c>
      <c r="C45" s="317">
        <v>11</v>
      </c>
      <c r="D45" s="317">
        <v>11</v>
      </c>
      <c r="E45" s="317">
        <v>11</v>
      </c>
      <c r="F45" s="317">
        <v>11</v>
      </c>
      <c r="G45" s="317">
        <v>11</v>
      </c>
      <c r="H45" s="317">
        <v>11</v>
      </c>
      <c r="I45" s="317">
        <v>11</v>
      </c>
      <c r="J45" s="317">
        <v>11</v>
      </c>
      <c r="K45" s="317">
        <v>11</v>
      </c>
      <c r="L45" s="317">
        <v>11</v>
      </c>
      <c r="M45" s="317">
        <v>11</v>
      </c>
      <c r="N45" s="390">
        <v>13</v>
      </c>
      <c r="O45" s="170">
        <f t="shared" si="2"/>
        <v>134</v>
      </c>
      <c r="P45" s="4"/>
    </row>
    <row r="46" spans="1:16">
      <c r="A46" s="4"/>
      <c r="B46" s="197" t="s">
        <v>141</v>
      </c>
      <c r="C46" s="317">
        <v>358</v>
      </c>
      <c r="D46" s="317">
        <v>371</v>
      </c>
      <c r="E46" s="317">
        <v>356</v>
      </c>
      <c r="F46" s="317">
        <v>455</v>
      </c>
      <c r="G46" s="317">
        <v>367</v>
      </c>
      <c r="H46" s="317">
        <v>359</v>
      </c>
      <c r="I46" s="317">
        <v>134</v>
      </c>
      <c r="J46" s="317">
        <v>125</v>
      </c>
      <c r="K46" s="317">
        <v>125</v>
      </c>
      <c r="L46" s="317">
        <v>130</v>
      </c>
      <c r="M46" s="317">
        <v>133</v>
      </c>
      <c r="N46" s="390">
        <v>133</v>
      </c>
      <c r="O46" s="170">
        <f t="shared" si="2"/>
        <v>3046</v>
      </c>
      <c r="P46" s="4"/>
    </row>
    <row r="47" spans="1:16">
      <c r="A47" s="4"/>
      <c r="B47" s="197" t="s">
        <v>136</v>
      </c>
      <c r="C47" s="317">
        <v>19</v>
      </c>
      <c r="D47" s="317">
        <v>20</v>
      </c>
      <c r="E47" s="317">
        <v>17</v>
      </c>
      <c r="F47" s="317">
        <v>17</v>
      </c>
      <c r="G47" s="317">
        <v>17</v>
      </c>
      <c r="H47" s="317">
        <v>275</v>
      </c>
      <c r="I47" s="317">
        <v>17</v>
      </c>
      <c r="J47" s="317">
        <v>18</v>
      </c>
      <c r="K47" s="317">
        <v>18</v>
      </c>
      <c r="L47" s="317">
        <v>19</v>
      </c>
      <c r="M47" s="317">
        <v>19</v>
      </c>
      <c r="N47" s="390">
        <v>19</v>
      </c>
      <c r="O47" s="170">
        <f t="shared" si="2"/>
        <v>475</v>
      </c>
      <c r="P47" s="4"/>
    </row>
    <row r="48" spans="1:16">
      <c r="A48" s="4"/>
      <c r="B48" s="197" t="s">
        <v>208</v>
      </c>
      <c r="C48" s="317">
        <v>72</v>
      </c>
      <c r="D48" s="317">
        <v>70</v>
      </c>
      <c r="E48" s="317">
        <v>78</v>
      </c>
      <c r="F48" s="317">
        <v>70</v>
      </c>
      <c r="G48" s="317">
        <v>56</v>
      </c>
      <c r="H48" s="317">
        <v>54</v>
      </c>
      <c r="I48" s="317">
        <v>58</v>
      </c>
      <c r="J48" s="317">
        <v>72</v>
      </c>
      <c r="K48" s="317">
        <v>69</v>
      </c>
      <c r="L48" s="317">
        <v>59</v>
      </c>
      <c r="M48" s="317">
        <v>67</v>
      </c>
      <c r="N48" s="390">
        <v>64</v>
      </c>
      <c r="O48" s="170">
        <f t="shared" si="2"/>
        <v>789</v>
      </c>
      <c r="P48" s="4"/>
    </row>
    <row r="49" spans="1:16">
      <c r="A49" s="4"/>
      <c r="B49" s="197" t="s">
        <v>431</v>
      </c>
      <c r="C49" s="317">
        <v>8</v>
      </c>
      <c r="D49" s="317">
        <v>8</v>
      </c>
      <c r="E49" s="317">
        <v>8</v>
      </c>
      <c r="F49" s="317">
        <v>8</v>
      </c>
      <c r="G49" s="317">
        <v>8</v>
      </c>
      <c r="H49" s="317">
        <v>9</v>
      </c>
      <c r="I49" s="317">
        <v>10</v>
      </c>
      <c r="J49" s="317">
        <v>39</v>
      </c>
      <c r="K49" s="317">
        <v>39</v>
      </c>
      <c r="L49" s="317">
        <v>39</v>
      </c>
      <c r="M49" s="317">
        <v>39</v>
      </c>
      <c r="N49" s="390">
        <v>38</v>
      </c>
      <c r="O49" s="170">
        <f t="shared" si="2"/>
        <v>253</v>
      </c>
      <c r="P49" s="4"/>
    </row>
    <row r="50" spans="1:16">
      <c r="A50" s="4"/>
      <c r="B50" s="197" t="s">
        <v>143</v>
      </c>
      <c r="C50" s="317">
        <v>1128</v>
      </c>
      <c r="D50" s="317">
        <v>1120</v>
      </c>
      <c r="E50" s="317">
        <v>1179</v>
      </c>
      <c r="F50" s="317">
        <v>1228</v>
      </c>
      <c r="G50" s="317">
        <v>1594</v>
      </c>
      <c r="H50" s="317">
        <v>1191</v>
      </c>
      <c r="I50" s="317">
        <v>852</v>
      </c>
      <c r="J50" s="317">
        <v>895</v>
      </c>
      <c r="K50" s="317">
        <v>996</v>
      </c>
      <c r="L50" s="317">
        <v>1384</v>
      </c>
      <c r="M50" s="317">
        <v>1309</v>
      </c>
      <c r="N50" s="390">
        <v>1255</v>
      </c>
      <c r="O50" s="170">
        <f t="shared" si="2"/>
        <v>14131</v>
      </c>
      <c r="P50" s="4"/>
    </row>
    <row r="51" spans="1:16">
      <c r="A51" s="4"/>
      <c r="B51" s="197" t="s">
        <v>357</v>
      </c>
      <c r="C51" s="317">
        <v>87</v>
      </c>
      <c r="D51" s="317">
        <v>106</v>
      </c>
      <c r="E51" s="317">
        <v>111</v>
      </c>
      <c r="F51" s="317">
        <v>91</v>
      </c>
      <c r="G51" s="317">
        <v>79</v>
      </c>
      <c r="H51" s="317">
        <v>85</v>
      </c>
      <c r="I51" s="317">
        <v>64</v>
      </c>
      <c r="J51" s="317">
        <v>69</v>
      </c>
      <c r="K51" s="317">
        <v>66</v>
      </c>
      <c r="L51" s="317">
        <v>66</v>
      </c>
      <c r="M51" s="317">
        <v>64</v>
      </c>
      <c r="N51" s="390"/>
      <c r="O51" s="170">
        <f t="shared" si="2"/>
        <v>888</v>
      </c>
      <c r="P51" s="4"/>
    </row>
    <row r="52" spans="1:16">
      <c r="A52" s="4"/>
      <c r="B52" s="356" t="s">
        <v>144</v>
      </c>
      <c r="C52" s="402">
        <f>SUM(C20:C51)</f>
        <v>3196</v>
      </c>
      <c r="D52" s="402">
        <f t="shared" ref="D52:O52" si="5">SUM(D20:D51)</f>
        <v>3192</v>
      </c>
      <c r="E52" s="402">
        <f t="shared" si="5"/>
        <v>3481</v>
      </c>
      <c r="F52" s="402">
        <f t="shared" si="5"/>
        <v>3557</v>
      </c>
      <c r="G52" s="402">
        <f t="shared" si="5"/>
        <v>3861</v>
      </c>
      <c r="H52" s="402">
        <f t="shared" si="5"/>
        <v>3751</v>
      </c>
      <c r="I52" s="402">
        <f t="shared" si="5"/>
        <v>2540</v>
      </c>
      <c r="J52" s="402">
        <f t="shared" si="5"/>
        <v>2625</v>
      </c>
      <c r="K52" s="402">
        <f t="shared" si="5"/>
        <v>2767</v>
      </c>
      <c r="L52" s="402">
        <f t="shared" si="5"/>
        <v>3126</v>
      </c>
      <c r="M52" s="402">
        <f t="shared" si="5"/>
        <v>3096</v>
      </c>
      <c r="N52" s="402">
        <f t="shared" si="5"/>
        <v>3039</v>
      </c>
      <c r="O52" s="402">
        <f t="shared" si="5"/>
        <v>38231</v>
      </c>
      <c r="P52" s="4"/>
    </row>
    <row r="53" spans="1:16">
      <c r="A53" s="4"/>
      <c r="B53" s="197" t="s">
        <v>145</v>
      </c>
      <c r="C53" s="390">
        <v>4489</v>
      </c>
      <c r="D53" s="390">
        <v>4528</v>
      </c>
      <c r="E53" s="390">
        <v>5164</v>
      </c>
      <c r="F53" s="390">
        <v>5029</v>
      </c>
      <c r="G53" s="390">
        <v>5304</v>
      </c>
      <c r="H53" s="390">
        <v>5190</v>
      </c>
      <c r="I53" s="390">
        <v>4533</v>
      </c>
      <c r="J53" s="390">
        <v>4180</v>
      </c>
      <c r="K53" s="390">
        <v>4078</v>
      </c>
      <c r="L53" s="390">
        <v>4310</v>
      </c>
      <c r="M53" s="390">
        <v>4505</v>
      </c>
      <c r="N53" s="390">
        <v>3928</v>
      </c>
      <c r="O53" s="170">
        <f t="shared" si="2"/>
        <v>55238</v>
      </c>
      <c r="P53" s="4"/>
    </row>
    <row r="54" spans="1:16">
      <c r="A54" s="4"/>
      <c r="B54" s="197" t="s">
        <v>298</v>
      </c>
      <c r="C54" s="390">
        <v>460</v>
      </c>
      <c r="D54" s="390">
        <v>466</v>
      </c>
      <c r="E54" s="390">
        <v>549</v>
      </c>
      <c r="F54" s="390">
        <v>546</v>
      </c>
      <c r="G54" s="390">
        <v>534</v>
      </c>
      <c r="H54" s="390">
        <v>540</v>
      </c>
      <c r="I54" s="390">
        <v>405</v>
      </c>
      <c r="J54" s="390">
        <v>490</v>
      </c>
      <c r="K54" s="390">
        <v>469</v>
      </c>
      <c r="L54" s="390">
        <v>495</v>
      </c>
      <c r="M54" s="390">
        <v>460</v>
      </c>
      <c r="N54" s="390">
        <v>451</v>
      </c>
      <c r="O54" s="170">
        <f t="shared" si="2"/>
        <v>5865</v>
      </c>
      <c r="P54" s="4"/>
    </row>
    <row r="55" spans="1:16">
      <c r="A55" s="4"/>
      <c r="B55" s="197" t="s">
        <v>146</v>
      </c>
      <c r="C55" s="390">
        <v>4384</v>
      </c>
      <c r="D55" s="390">
        <v>4326</v>
      </c>
      <c r="E55" s="390">
        <v>4904</v>
      </c>
      <c r="F55" s="390">
        <v>5029</v>
      </c>
      <c r="G55" s="390">
        <v>4745</v>
      </c>
      <c r="H55" s="390">
        <v>4773</v>
      </c>
      <c r="I55" s="390">
        <v>3921</v>
      </c>
      <c r="J55" s="390">
        <v>4040</v>
      </c>
      <c r="K55" s="390">
        <v>3999</v>
      </c>
      <c r="L55" s="390">
        <v>4354</v>
      </c>
      <c r="M55" s="390">
        <v>4748</v>
      </c>
      <c r="N55" s="390">
        <v>4398</v>
      </c>
      <c r="O55" s="170">
        <f t="shared" si="2"/>
        <v>53621</v>
      </c>
      <c r="P55" s="4"/>
    </row>
    <row r="56" spans="1:16">
      <c r="A56" s="4"/>
      <c r="B56" s="197" t="s">
        <v>147</v>
      </c>
      <c r="C56" s="390">
        <v>3197</v>
      </c>
      <c r="D56" s="390">
        <v>3895</v>
      </c>
      <c r="E56" s="390">
        <v>3789</v>
      </c>
      <c r="F56" s="390">
        <v>5303</v>
      </c>
      <c r="G56" s="390">
        <v>4056</v>
      </c>
      <c r="H56" s="390">
        <v>4514</v>
      </c>
      <c r="I56" s="390">
        <v>3294</v>
      </c>
      <c r="J56" s="390">
        <v>3657</v>
      </c>
      <c r="K56" s="390">
        <v>3859</v>
      </c>
      <c r="L56" s="390">
        <v>3487</v>
      </c>
      <c r="M56" s="390">
        <v>3365</v>
      </c>
      <c r="N56" s="390">
        <v>3406</v>
      </c>
      <c r="O56" s="170">
        <f t="shared" si="2"/>
        <v>45822</v>
      </c>
      <c r="P56" s="4"/>
    </row>
    <row r="57" spans="1:16">
      <c r="A57" s="4"/>
      <c r="B57" s="197" t="s">
        <v>148</v>
      </c>
      <c r="C57" s="390">
        <v>2718</v>
      </c>
      <c r="D57" s="390">
        <v>2886</v>
      </c>
      <c r="E57" s="390">
        <v>3291</v>
      </c>
      <c r="F57" s="390">
        <v>3908</v>
      </c>
      <c r="G57" s="390">
        <v>3436</v>
      </c>
      <c r="H57" s="390">
        <v>3379</v>
      </c>
      <c r="I57" s="390">
        <v>2857</v>
      </c>
      <c r="J57" s="390">
        <v>2941</v>
      </c>
      <c r="K57" s="390">
        <v>2997</v>
      </c>
      <c r="L57" s="390">
        <v>3096</v>
      </c>
      <c r="M57" s="390">
        <v>3143</v>
      </c>
      <c r="N57" s="390">
        <v>3102</v>
      </c>
      <c r="O57" s="170">
        <f t="shared" si="2"/>
        <v>37754</v>
      </c>
      <c r="P57" s="4"/>
    </row>
    <row r="58" spans="1:16">
      <c r="A58" s="4"/>
      <c r="B58" s="197" t="s">
        <v>149</v>
      </c>
      <c r="C58" s="390">
        <v>3127</v>
      </c>
      <c r="D58" s="390">
        <v>3334</v>
      </c>
      <c r="E58" s="390">
        <v>3651</v>
      </c>
      <c r="F58" s="390">
        <v>3452</v>
      </c>
      <c r="G58" s="390">
        <v>3479</v>
      </c>
      <c r="H58" s="390">
        <v>3410</v>
      </c>
      <c r="I58" s="390">
        <v>3562</v>
      </c>
      <c r="J58" s="390">
        <v>3258</v>
      </c>
      <c r="K58" s="390">
        <v>3364</v>
      </c>
      <c r="L58" s="390">
        <v>3266</v>
      </c>
      <c r="M58" s="390">
        <v>3365</v>
      </c>
      <c r="N58" s="390">
        <v>3516</v>
      </c>
      <c r="O58" s="170">
        <f t="shared" si="2"/>
        <v>40784</v>
      </c>
      <c r="P58" s="4"/>
    </row>
    <row r="59" spans="1:16">
      <c r="A59" s="4"/>
      <c r="B59" s="197" t="s">
        <v>150</v>
      </c>
      <c r="C59" s="390">
        <v>3906</v>
      </c>
      <c r="D59" s="390">
        <v>4039</v>
      </c>
      <c r="E59" s="390">
        <v>4220</v>
      </c>
      <c r="F59" s="390">
        <v>4889</v>
      </c>
      <c r="G59" s="390">
        <v>4702</v>
      </c>
      <c r="H59" s="390">
        <v>4590</v>
      </c>
      <c r="I59" s="390">
        <v>3890</v>
      </c>
      <c r="J59" s="390">
        <v>3713</v>
      </c>
      <c r="K59" s="390">
        <v>3786</v>
      </c>
      <c r="L59" s="390">
        <v>3927</v>
      </c>
      <c r="M59" s="390">
        <v>4290</v>
      </c>
      <c r="N59" s="390">
        <v>4443</v>
      </c>
      <c r="O59" s="170">
        <f t="shared" si="2"/>
        <v>50395</v>
      </c>
      <c r="P59" s="4"/>
    </row>
    <row r="60" spans="1:16">
      <c r="A60" s="4"/>
      <c r="B60" s="197" t="s">
        <v>151</v>
      </c>
      <c r="C60" s="390">
        <v>581</v>
      </c>
      <c r="D60" s="390">
        <v>590</v>
      </c>
      <c r="E60" s="390">
        <v>615</v>
      </c>
      <c r="F60" s="390">
        <v>724</v>
      </c>
      <c r="G60" s="390">
        <v>600</v>
      </c>
      <c r="H60" s="390">
        <v>605</v>
      </c>
      <c r="I60" s="390">
        <v>522</v>
      </c>
      <c r="J60" s="390">
        <v>592</v>
      </c>
      <c r="K60" s="390">
        <v>566</v>
      </c>
      <c r="L60" s="390">
        <v>632</v>
      </c>
      <c r="M60" s="390">
        <v>649</v>
      </c>
      <c r="N60" s="390">
        <v>634</v>
      </c>
      <c r="O60" s="170">
        <f t="shared" si="2"/>
        <v>7310</v>
      </c>
      <c r="P60" s="4"/>
    </row>
    <row r="61" spans="1:16">
      <c r="A61" s="4"/>
      <c r="B61" s="197" t="s">
        <v>152</v>
      </c>
      <c r="C61" s="390">
        <v>769</v>
      </c>
      <c r="D61" s="390">
        <v>799</v>
      </c>
      <c r="E61" s="390">
        <v>803</v>
      </c>
      <c r="F61" s="390">
        <v>1060</v>
      </c>
      <c r="G61" s="390">
        <v>796</v>
      </c>
      <c r="H61" s="390">
        <v>873</v>
      </c>
      <c r="I61" s="390">
        <v>613</v>
      </c>
      <c r="J61" s="390">
        <v>616</v>
      </c>
      <c r="K61" s="390">
        <v>611</v>
      </c>
      <c r="L61" s="390">
        <v>633</v>
      </c>
      <c r="M61" s="390">
        <v>608</v>
      </c>
      <c r="N61" s="390">
        <v>713</v>
      </c>
      <c r="O61" s="170">
        <f t="shared" si="2"/>
        <v>8894</v>
      </c>
      <c r="P61" s="4"/>
    </row>
    <row r="62" spans="1:16">
      <c r="A62" s="4"/>
      <c r="B62" s="197" t="s">
        <v>153</v>
      </c>
      <c r="C62" s="390">
        <v>775</v>
      </c>
      <c r="D62" s="390">
        <v>891</v>
      </c>
      <c r="E62" s="390">
        <v>827</v>
      </c>
      <c r="F62" s="390">
        <v>923</v>
      </c>
      <c r="G62" s="390">
        <v>1063</v>
      </c>
      <c r="H62" s="390">
        <v>1020</v>
      </c>
      <c r="I62" s="390">
        <v>855</v>
      </c>
      <c r="J62" s="390">
        <v>763</v>
      </c>
      <c r="K62" s="390">
        <v>772</v>
      </c>
      <c r="L62" s="390">
        <v>777</v>
      </c>
      <c r="M62" s="390">
        <v>878</v>
      </c>
      <c r="N62" s="390">
        <v>935</v>
      </c>
      <c r="O62" s="170">
        <f t="shared" si="2"/>
        <v>10479</v>
      </c>
      <c r="P62" s="4"/>
    </row>
    <row r="63" spans="1:16">
      <c r="A63" s="4"/>
      <c r="B63" s="197" t="s">
        <v>154</v>
      </c>
      <c r="C63" s="390">
        <v>1011</v>
      </c>
      <c r="D63" s="390">
        <v>1037</v>
      </c>
      <c r="E63" s="390">
        <v>1372</v>
      </c>
      <c r="F63" s="390">
        <v>1246</v>
      </c>
      <c r="G63" s="390">
        <v>1106</v>
      </c>
      <c r="H63" s="390">
        <v>1195</v>
      </c>
      <c r="I63" s="390">
        <v>949</v>
      </c>
      <c r="J63" s="390">
        <v>960</v>
      </c>
      <c r="K63" s="390">
        <v>987</v>
      </c>
      <c r="L63" s="390">
        <v>976</v>
      </c>
      <c r="M63" s="390">
        <v>1082</v>
      </c>
      <c r="N63" s="390">
        <v>1065</v>
      </c>
      <c r="O63" s="170">
        <f t="shared" si="2"/>
        <v>12986</v>
      </c>
      <c r="P63" s="4"/>
    </row>
    <row r="64" spans="1:16">
      <c r="A64" s="4"/>
      <c r="B64" s="197" t="s">
        <v>155</v>
      </c>
      <c r="C64" s="390">
        <v>3247</v>
      </c>
      <c r="D64" s="390">
        <v>3447</v>
      </c>
      <c r="E64" s="390">
        <v>4001</v>
      </c>
      <c r="F64" s="390">
        <v>4047</v>
      </c>
      <c r="G64" s="390">
        <v>4044</v>
      </c>
      <c r="H64" s="390">
        <v>3949</v>
      </c>
      <c r="I64" s="390">
        <v>4044</v>
      </c>
      <c r="J64" s="390">
        <v>3622</v>
      </c>
      <c r="K64" s="390">
        <v>3621</v>
      </c>
      <c r="L64" s="390">
        <v>3985</v>
      </c>
      <c r="M64" s="390">
        <v>3846</v>
      </c>
      <c r="N64" s="390">
        <v>3293</v>
      </c>
      <c r="O64" s="170">
        <f t="shared" si="2"/>
        <v>45146</v>
      </c>
      <c r="P64" s="4"/>
    </row>
    <row r="65" spans="1:16">
      <c r="A65" s="4"/>
      <c r="B65" s="197" t="s">
        <v>156</v>
      </c>
      <c r="C65" s="390">
        <v>3003</v>
      </c>
      <c r="D65" s="390">
        <v>2506</v>
      </c>
      <c r="E65" s="390">
        <v>2891</v>
      </c>
      <c r="F65" s="390">
        <v>2889</v>
      </c>
      <c r="G65" s="390">
        <v>4381</v>
      </c>
      <c r="H65" s="390">
        <v>3311</v>
      </c>
      <c r="I65" s="390">
        <v>2711</v>
      </c>
      <c r="J65" s="390">
        <v>2743</v>
      </c>
      <c r="K65" s="390">
        <v>2668</v>
      </c>
      <c r="L65" s="390">
        <v>2812</v>
      </c>
      <c r="M65" s="390">
        <v>2953</v>
      </c>
      <c r="N65" s="390">
        <v>2850</v>
      </c>
      <c r="O65" s="170">
        <f t="shared" si="2"/>
        <v>35718</v>
      </c>
      <c r="P65" s="4"/>
    </row>
    <row r="66" spans="1:16">
      <c r="A66" s="4"/>
      <c r="B66" s="197" t="s">
        <v>157</v>
      </c>
      <c r="C66" s="390">
        <v>3261</v>
      </c>
      <c r="D66" s="390">
        <v>3277</v>
      </c>
      <c r="E66" s="390">
        <v>4505</v>
      </c>
      <c r="F66" s="390">
        <v>3982</v>
      </c>
      <c r="G66" s="390">
        <v>4173</v>
      </c>
      <c r="H66" s="390">
        <v>3985</v>
      </c>
      <c r="I66" s="390">
        <v>3639</v>
      </c>
      <c r="J66" s="390">
        <v>3550</v>
      </c>
      <c r="K66" s="390">
        <v>4075</v>
      </c>
      <c r="L66" s="390">
        <v>3518</v>
      </c>
      <c r="M66" s="390">
        <v>3819</v>
      </c>
      <c r="N66" s="390">
        <v>3690</v>
      </c>
      <c r="O66" s="170">
        <f t="shared" si="2"/>
        <v>45474</v>
      </c>
      <c r="P66" s="4"/>
    </row>
    <row r="67" spans="1:16">
      <c r="A67" s="4"/>
      <c r="B67" s="197" t="s">
        <v>209</v>
      </c>
      <c r="C67" s="390">
        <v>2025</v>
      </c>
      <c r="D67" s="390">
        <v>1979</v>
      </c>
      <c r="E67" s="390">
        <v>2685</v>
      </c>
      <c r="F67" s="390">
        <v>2416</v>
      </c>
      <c r="G67" s="390">
        <v>2175</v>
      </c>
      <c r="H67" s="390">
        <v>2312</v>
      </c>
      <c r="I67" s="390">
        <v>1812</v>
      </c>
      <c r="J67" s="390">
        <v>2052</v>
      </c>
      <c r="K67" s="390">
        <v>1882</v>
      </c>
      <c r="L67" s="390">
        <v>2110</v>
      </c>
      <c r="M67" s="390">
        <v>2072</v>
      </c>
      <c r="N67" s="390">
        <v>2402</v>
      </c>
      <c r="O67" s="170">
        <f t="shared" si="2"/>
        <v>25922</v>
      </c>
      <c r="P67" s="4"/>
    </row>
    <row r="68" spans="1:16">
      <c r="A68" s="4"/>
      <c r="B68" s="197" t="s">
        <v>158</v>
      </c>
      <c r="C68" s="390">
        <v>3175</v>
      </c>
      <c r="D68" s="390">
        <v>3980</v>
      </c>
      <c r="E68" s="390">
        <v>4097</v>
      </c>
      <c r="F68" s="390">
        <v>4627</v>
      </c>
      <c r="G68" s="390">
        <v>5066</v>
      </c>
      <c r="H68" s="390">
        <v>4202</v>
      </c>
      <c r="I68" s="390">
        <v>3712</v>
      </c>
      <c r="J68" s="390">
        <v>3516</v>
      </c>
      <c r="K68" s="390">
        <v>3607</v>
      </c>
      <c r="L68" s="390">
        <v>3748</v>
      </c>
      <c r="M68" s="390">
        <v>3841</v>
      </c>
      <c r="N68" s="390">
        <v>4732</v>
      </c>
      <c r="O68" s="170">
        <f t="shared" si="2"/>
        <v>48303</v>
      </c>
      <c r="P68" s="4"/>
    </row>
    <row r="69" spans="1:16">
      <c r="A69" s="4"/>
      <c r="B69" s="197" t="s">
        <v>159</v>
      </c>
      <c r="C69" s="390">
        <v>4974</v>
      </c>
      <c r="D69" s="390">
        <v>5270</v>
      </c>
      <c r="E69" s="390">
        <v>6182</v>
      </c>
      <c r="F69" s="390">
        <v>5773</v>
      </c>
      <c r="G69" s="390">
        <v>5819</v>
      </c>
      <c r="H69" s="390">
        <v>5985</v>
      </c>
      <c r="I69" s="390">
        <v>5632</v>
      </c>
      <c r="J69" s="390">
        <v>5493</v>
      </c>
      <c r="K69" s="390">
        <v>5627</v>
      </c>
      <c r="L69" s="390">
        <v>5353</v>
      </c>
      <c r="M69" s="390">
        <v>5314</v>
      </c>
      <c r="N69" s="390">
        <v>5436</v>
      </c>
      <c r="O69" s="170">
        <f t="shared" si="2"/>
        <v>66858</v>
      </c>
      <c r="P69" s="4"/>
    </row>
    <row r="70" spans="1:16">
      <c r="A70" s="4"/>
      <c r="B70" s="197" t="s">
        <v>162</v>
      </c>
      <c r="C70" s="390">
        <v>1290</v>
      </c>
      <c r="D70" s="390">
        <v>1394</v>
      </c>
      <c r="E70" s="390">
        <v>1397</v>
      </c>
      <c r="F70" s="390">
        <v>1405</v>
      </c>
      <c r="G70" s="390">
        <v>1496</v>
      </c>
      <c r="H70" s="390">
        <v>1466</v>
      </c>
      <c r="I70" s="390">
        <v>1238</v>
      </c>
      <c r="J70" s="390">
        <v>1296</v>
      </c>
      <c r="K70" s="390">
        <v>1274</v>
      </c>
      <c r="L70" s="390">
        <v>1290</v>
      </c>
      <c r="M70" s="390">
        <v>1485</v>
      </c>
      <c r="N70" s="390">
        <v>1505</v>
      </c>
      <c r="O70" s="170">
        <f t="shared" si="2"/>
        <v>16536</v>
      </c>
      <c r="P70" s="4"/>
    </row>
    <row r="71" spans="1:16">
      <c r="A71" s="4"/>
      <c r="B71" s="197" t="s">
        <v>163</v>
      </c>
      <c r="C71" s="390">
        <v>1594</v>
      </c>
      <c r="D71" s="390">
        <v>1661</v>
      </c>
      <c r="E71" s="390">
        <v>2089</v>
      </c>
      <c r="F71" s="390">
        <v>2293</v>
      </c>
      <c r="G71" s="390">
        <v>2081</v>
      </c>
      <c r="H71" s="390">
        <v>2076</v>
      </c>
      <c r="I71" s="390">
        <v>1733</v>
      </c>
      <c r="J71" s="390">
        <v>1820</v>
      </c>
      <c r="K71" s="390">
        <v>1793</v>
      </c>
      <c r="L71" s="390">
        <v>1850</v>
      </c>
      <c r="M71" s="390">
        <v>1873</v>
      </c>
      <c r="N71" s="390">
        <v>1932</v>
      </c>
      <c r="O71" s="170">
        <f t="shared" si="2"/>
        <v>22795</v>
      </c>
      <c r="P71" s="4"/>
    </row>
    <row r="72" spans="1:16">
      <c r="A72" s="4"/>
      <c r="B72" s="197" t="s">
        <v>164</v>
      </c>
      <c r="C72" s="390">
        <v>1591</v>
      </c>
      <c r="D72" s="390">
        <v>1710</v>
      </c>
      <c r="E72" s="390">
        <v>1726</v>
      </c>
      <c r="F72" s="390">
        <v>1780</v>
      </c>
      <c r="G72" s="390">
        <v>1873</v>
      </c>
      <c r="H72" s="390">
        <v>1947</v>
      </c>
      <c r="I72" s="390">
        <v>1633</v>
      </c>
      <c r="J72" s="390">
        <v>1600</v>
      </c>
      <c r="K72" s="390">
        <v>1622</v>
      </c>
      <c r="L72" s="390">
        <v>1743</v>
      </c>
      <c r="M72" s="390">
        <v>1643</v>
      </c>
      <c r="N72" s="390">
        <v>1713</v>
      </c>
      <c r="O72" s="170">
        <f t="shared" si="2"/>
        <v>20581</v>
      </c>
      <c r="P72" s="4"/>
    </row>
    <row r="73" spans="1:16">
      <c r="A73" s="4"/>
      <c r="B73" s="197" t="s">
        <v>167</v>
      </c>
      <c r="C73" s="390">
        <v>1831</v>
      </c>
      <c r="D73" s="390">
        <v>1914</v>
      </c>
      <c r="E73" s="390">
        <v>2858</v>
      </c>
      <c r="F73" s="390">
        <v>2357</v>
      </c>
      <c r="G73" s="390">
        <v>2127</v>
      </c>
      <c r="H73" s="390">
        <v>2286</v>
      </c>
      <c r="I73" s="390">
        <v>1628</v>
      </c>
      <c r="J73" s="390">
        <v>1694</v>
      </c>
      <c r="K73" s="390">
        <v>1753</v>
      </c>
      <c r="L73" s="390">
        <v>1803</v>
      </c>
      <c r="M73" s="390">
        <v>1957</v>
      </c>
      <c r="N73" s="390">
        <v>2154</v>
      </c>
      <c r="O73" s="170">
        <f t="shared" si="2"/>
        <v>24362</v>
      </c>
      <c r="P73" s="4"/>
    </row>
    <row r="74" spans="1:16">
      <c r="A74" s="4"/>
      <c r="B74" s="197" t="s">
        <v>168</v>
      </c>
      <c r="C74" s="390">
        <v>1176</v>
      </c>
      <c r="D74" s="390">
        <v>1188</v>
      </c>
      <c r="E74" s="390">
        <v>1669</v>
      </c>
      <c r="F74" s="390">
        <v>1886</v>
      </c>
      <c r="G74" s="390">
        <v>1507</v>
      </c>
      <c r="H74" s="390">
        <v>1579</v>
      </c>
      <c r="I74" s="390">
        <v>1417</v>
      </c>
      <c r="J74" s="390">
        <v>1326</v>
      </c>
      <c r="K74" s="390">
        <v>1354</v>
      </c>
      <c r="L74" s="390">
        <v>1374</v>
      </c>
      <c r="M74" s="390">
        <v>1449</v>
      </c>
      <c r="N74" s="390">
        <v>1536</v>
      </c>
      <c r="O74" s="170">
        <f t="shared" si="2"/>
        <v>17461</v>
      </c>
      <c r="P74" s="4"/>
    </row>
    <row r="75" spans="1:16">
      <c r="A75" s="4"/>
      <c r="B75" s="197" t="s">
        <v>312</v>
      </c>
      <c r="C75" s="390">
        <v>1338</v>
      </c>
      <c r="D75" s="390">
        <v>1508</v>
      </c>
      <c r="E75" s="390">
        <v>1678</v>
      </c>
      <c r="F75" s="390">
        <v>1848</v>
      </c>
      <c r="G75" s="390">
        <v>1779</v>
      </c>
      <c r="H75" s="390">
        <v>1747</v>
      </c>
      <c r="I75" s="390">
        <v>1334</v>
      </c>
      <c r="J75" s="390">
        <v>1306</v>
      </c>
      <c r="K75" s="390">
        <v>1272</v>
      </c>
      <c r="L75" s="390">
        <v>1447</v>
      </c>
      <c r="M75" s="390">
        <v>1339</v>
      </c>
      <c r="N75" s="390">
        <v>1482</v>
      </c>
      <c r="O75" s="170">
        <f t="shared" si="2"/>
        <v>18078</v>
      </c>
      <c r="P75" s="4"/>
    </row>
    <row r="76" spans="1:16">
      <c r="A76" s="4"/>
      <c r="B76" s="197" t="s">
        <v>210</v>
      </c>
      <c r="C76" s="390">
        <v>67</v>
      </c>
      <c r="D76" s="390">
        <v>81</v>
      </c>
      <c r="E76" s="390">
        <v>82</v>
      </c>
      <c r="F76" s="390">
        <v>89</v>
      </c>
      <c r="G76" s="390">
        <v>93</v>
      </c>
      <c r="H76" s="390">
        <v>94</v>
      </c>
      <c r="I76" s="390">
        <v>27</v>
      </c>
      <c r="J76" s="390">
        <v>18</v>
      </c>
      <c r="K76" s="390">
        <v>15</v>
      </c>
      <c r="L76" s="390">
        <v>47</v>
      </c>
      <c r="M76" s="390">
        <v>24</v>
      </c>
      <c r="N76" s="390">
        <v>40</v>
      </c>
      <c r="O76" s="170">
        <f t="shared" si="2"/>
        <v>677</v>
      </c>
      <c r="P76" s="4"/>
    </row>
    <row r="77" spans="1:16">
      <c r="A77" s="4"/>
      <c r="B77" s="197" t="s">
        <v>169</v>
      </c>
      <c r="C77" s="390">
        <v>118</v>
      </c>
      <c r="D77" s="390">
        <v>202</v>
      </c>
      <c r="E77" s="390">
        <v>157</v>
      </c>
      <c r="F77" s="390">
        <v>218</v>
      </c>
      <c r="G77" s="390">
        <v>207</v>
      </c>
      <c r="H77" s="390">
        <v>215</v>
      </c>
      <c r="I77" s="390">
        <v>133</v>
      </c>
      <c r="J77" s="390">
        <v>122</v>
      </c>
      <c r="K77" s="390">
        <v>140</v>
      </c>
      <c r="L77" s="390">
        <v>134</v>
      </c>
      <c r="M77" s="390">
        <v>145</v>
      </c>
      <c r="N77" s="390">
        <v>221</v>
      </c>
      <c r="O77" s="170">
        <f t="shared" si="2"/>
        <v>2012</v>
      </c>
      <c r="P77" s="4"/>
    </row>
    <row r="78" spans="1:16">
      <c r="A78" s="4"/>
      <c r="B78" s="197" t="s">
        <v>161</v>
      </c>
      <c r="C78" s="390">
        <v>618</v>
      </c>
      <c r="D78" s="390">
        <v>613</v>
      </c>
      <c r="E78" s="390">
        <v>737</v>
      </c>
      <c r="F78" s="390">
        <v>761</v>
      </c>
      <c r="G78" s="390">
        <v>710</v>
      </c>
      <c r="H78" s="390">
        <v>708</v>
      </c>
      <c r="I78" s="390">
        <v>593</v>
      </c>
      <c r="J78" s="390">
        <v>608</v>
      </c>
      <c r="K78" s="390">
        <v>684</v>
      </c>
      <c r="L78" s="390">
        <v>636</v>
      </c>
      <c r="M78" s="390">
        <v>685</v>
      </c>
      <c r="N78" s="390">
        <v>764</v>
      </c>
      <c r="O78" s="170">
        <f t="shared" si="2"/>
        <v>8117</v>
      </c>
      <c r="P78" s="4"/>
    </row>
    <row r="79" spans="1:16">
      <c r="A79" s="4"/>
      <c r="B79" s="197" t="s">
        <v>165</v>
      </c>
      <c r="C79" s="390">
        <v>982</v>
      </c>
      <c r="D79" s="390">
        <v>1014</v>
      </c>
      <c r="E79" s="390">
        <v>1175</v>
      </c>
      <c r="F79" s="390">
        <v>1188</v>
      </c>
      <c r="G79" s="390">
        <v>1214</v>
      </c>
      <c r="H79" s="390">
        <v>1455</v>
      </c>
      <c r="I79" s="390">
        <v>1168</v>
      </c>
      <c r="J79" s="390">
        <v>1204</v>
      </c>
      <c r="K79" s="390">
        <v>1152</v>
      </c>
      <c r="L79" s="390">
        <v>1264</v>
      </c>
      <c r="M79" s="390">
        <v>1365</v>
      </c>
      <c r="N79" s="390">
        <v>1392</v>
      </c>
      <c r="O79" s="170">
        <f t="shared" ref="O79:O128" si="6">SUM(C79:N79)</f>
        <v>14573</v>
      </c>
      <c r="P79" s="4"/>
    </row>
    <row r="80" spans="1:16">
      <c r="A80" s="4"/>
      <c r="B80" s="197" t="s">
        <v>166</v>
      </c>
      <c r="C80" s="390">
        <v>2041</v>
      </c>
      <c r="D80" s="390">
        <v>2157</v>
      </c>
      <c r="E80" s="390">
        <v>3673</v>
      </c>
      <c r="F80" s="390">
        <v>2630</v>
      </c>
      <c r="G80" s="390">
        <v>2474</v>
      </c>
      <c r="H80" s="390">
        <v>3292</v>
      </c>
      <c r="I80" s="390">
        <v>2229</v>
      </c>
      <c r="J80" s="390">
        <v>2354</v>
      </c>
      <c r="K80" s="390">
        <v>2300</v>
      </c>
      <c r="L80" s="390">
        <v>2464</v>
      </c>
      <c r="M80" s="390">
        <v>2718</v>
      </c>
      <c r="N80" s="390">
        <v>2550</v>
      </c>
      <c r="O80" s="170">
        <f t="shared" si="6"/>
        <v>30882</v>
      </c>
      <c r="P80" s="4"/>
    </row>
    <row r="81" spans="1:16">
      <c r="A81" s="4"/>
      <c r="B81" s="197" t="s">
        <v>160</v>
      </c>
      <c r="C81" s="390">
        <v>3472</v>
      </c>
      <c r="D81" s="390">
        <v>3726</v>
      </c>
      <c r="E81" s="390">
        <v>4168</v>
      </c>
      <c r="F81" s="390">
        <v>4643</v>
      </c>
      <c r="G81" s="390">
        <v>4756</v>
      </c>
      <c r="H81" s="390">
        <v>5059</v>
      </c>
      <c r="I81" s="390">
        <v>3125</v>
      </c>
      <c r="J81" s="390">
        <v>3152</v>
      </c>
      <c r="K81" s="390">
        <v>3744</v>
      </c>
      <c r="L81" s="390">
        <v>3578</v>
      </c>
      <c r="M81" s="447">
        <v>4316</v>
      </c>
      <c r="N81" s="447">
        <v>4531</v>
      </c>
      <c r="O81" s="170">
        <f t="shared" si="6"/>
        <v>48270</v>
      </c>
      <c r="P81" s="4"/>
    </row>
    <row r="82" spans="1:16">
      <c r="A82" s="4"/>
      <c r="B82" s="356" t="s">
        <v>170</v>
      </c>
      <c r="C82" s="174">
        <f t="shared" ref="C82:N82" si="7">SUM(C53:C81)</f>
        <v>61220</v>
      </c>
      <c r="D82" s="174">
        <f t="shared" si="7"/>
        <v>64418</v>
      </c>
      <c r="E82" s="174">
        <f t="shared" si="7"/>
        <v>74955</v>
      </c>
      <c r="F82" s="174">
        <f t="shared" si="7"/>
        <v>76941</v>
      </c>
      <c r="G82" s="174">
        <f t="shared" si="7"/>
        <v>75796</v>
      </c>
      <c r="H82" s="174">
        <f t="shared" si="7"/>
        <v>75757</v>
      </c>
      <c r="I82" s="174">
        <f t="shared" si="7"/>
        <v>63209</v>
      </c>
      <c r="J82" s="174">
        <f t="shared" si="7"/>
        <v>62686</v>
      </c>
      <c r="K82" s="174">
        <f t="shared" ref="K82" si="8">SUM(K53:K81)</f>
        <v>64071</v>
      </c>
      <c r="L82" s="174">
        <f t="shared" si="7"/>
        <v>65109</v>
      </c>
      <c r="M82" s="174">
        <f t="shared" si="7"/>
        <v>67937</v>
      </c>
      <c r="N82" s="174">
        <f t="shared" si="7"/>
        <v>68814</v>
      </c>
      <c r="O82" s="170">
        <f t="shared" si="6"/>
        <v>820913</v>
      </c>
      <c r="P82" s="4"/>
    </row>
    <row r="83" spans="1:16">
      <c r="A83" s="4"/>
      <c r="B83" s="197" t="s">
        <v>171</v>
      </c>
      <c r="C83" s="390">
        <v>2860</v>
      </c>
      <c r="D83" s="390">
        <v>2839</v>
      </c>
      <c r="E83" s="390">
        <v>2939</v>
      </c>
      <c r="F83" s="390">
        <v>3285</v>
      </c>
      <c r="G83" s="390">
        <v>3515</v>
      </c>
      <c r="H83" s="390">
        <v>3749</v>
      </c>
      <c r="I83" s="390">
        <v>1043</v>
      </c>
      <c r="J83" s="390">
        <v>2768</v>
      </c>
      <c r="K83" s="390">
        <v>4323</v>
      </c>
      <c r="L83" s="390">
        <v>2853</v>
      </c>
      <c r="M83" s="390">
        <v>3002</v>
      </c>
      <c r="N83" s="447">
        <v>3277</v>
      </c>
      <c r="O83" s="170">
        <f t="shared" si="6"/>
        <v>36453</v>
      </c>
      <c r="P83" s="4"/>
    </row>
    <row r="84" spans="1:16">
      <c r="A84" s="4"/>
      <c r="B84" s="197" t="s">
        <v>172</v>
      </c>
      <c r="C84" s="390">
        <v>193</v>
      </c>
      <c r="D84" s="390">
        <v>185</v>
      </c>
      <c r="E84" s="390">
        <v>206</v>
      </c>
      <c r="F84" s="390">
        <v>229</v>
      </c>
      <c r="G84" s="390">
        <v>506</v>
      </c>
      <c r="H84" s="390">
        <v>249</v>
      </c>
      <c r="I84" s="390">
        <v>258</v>
      </c>
      <c r="J84" s="390">
        <v>486</v>
      </c>
      <c r="K84" s="390">
        <v>423</v>
      </c>
      <c r="L84" s="390">
        <v>286</v>
      </c>
      <c r="M84" s="390">
        <v>288</v>
      </c>
      <c r="N84" s="447">
        <v>332</v>
      </c>
      <c r="O84" s="170">
        <f t="shared" si="6"/>
        <v>3641</v>
      </c>
      <c r="P84" s="4"/>
    </row>
    <row r="85" spans="1:16">
      <c r="A85" s="4"/>
      <c r="B85" s="197" t="s">
        <v>173</v>
      </c>
      <c r="C85" s="390">
        <v>50</v>
      </c>
      <c r="D85" s="390">
        <v>50</v>
      </c>
      <c r="E85" s="390">
        <v>52</v>
      </c>
      <c r="F85" s="390">
        <v>66</v>
      </c>
      <c r="G85" s="390">
        <v>65</v>
      </c>
      <c r="H85" s="390">
        <v>96</v>
      </c>
      <c r="I85" s="390">
        <v>61</v>
      </c>
      <c r="J85" s="390">
        <v>61</v>
      </c>
      <c r="K85" s="390">
        <v>44</v>
      </c>
      <c r="L85" s="390">
        <v>37</v>
      </c>
      <c r="M85" s="390">
        <v>37</v>
      </c>
      <c r="N85" s="447">
        <v>37</v>
      </c>
      <c r="O85" s="170">
        <f t="shared" si="6"/>
        <v>656</v>
      </c>
      <c r="P85" s="4"/>
    </row>
    <row r="86" spans="1:16">
      <c r="A86" s="4"/>
      <c r="B86" s="197" t="s">
        <v>174</v>
      </c>
      <c r="C86" s="390">
        <v>64</v>
      </c>
      <c r="D86" s="390">
        <v>64</v>
      </c>
      <c r="E86" s="390">
        <v>109</v>
      </c>
      <c r="F86" s="390">
        <v>208</v>
      </c>
      <c r="G86" s="390">
        <v>139</v>
      </c>
      <c r="H86" s="390">
        <v>140</v>
      </c>
      <c r="I86" s="390">
        <v>66</v>
      </c>
      <c r="J86" s="390">
        <v>78</v>
      </c>
      <c r="K86" s="390">
        <v>84</v>
      </c>
      <c r="L86" s="390">
        <v>129</v>
      </c>
      <c r="M86" s="390">
        <v>113</v>
      </c>
      <c r="N86" s="447">
        <v>110</v>
      </c>
      <c r="O86" s="170">
        <f t="shared" si="6"/>
        <v>1304</v>
      </c>
      <c r="P86" s="4"/>
    </row>
    <row r="87" spans="1:16">
      <c r="A87" s="4"/>
      <c r="B87" s="197" t="s">
        <v>175</v>
      </c>
      <c r="C87" s="390">
        <v>1025</v>
      </c>
      <c r="D87" s="390">
        <v>899</v>
      </c>
      <c r="E87" s="390">
        <v>1018</v>
      </c>
      <c r="F87" s="390">
        <v>1672</v>
      </c>
      <c r="G87" s="390">
        <v>1490</v>
      </c>
      <c r="H87" s="390">
        <v>1327</v>
      </c>
      <c r="I87" s="390">
        <v>1133</v>
      </c>
      <c r="J87" s="390">
        <v>1274</v>
      </c>
      <c r="K87" s="390">
        <v>1217</v>
      </c>
      <c r="L87" s="390">
        <v>1119</v>
      </c>
      <c r="M87" s="390">
        <v>1096</v>
      </c>
      <c r="N87" s="447">
        <v>1222</v>
      </c>
      <c r="O87" s="170">
        <f t="shared" si="6"/>
        <v>14492</v>
      </c>
      <c r="P87" s="4"/>
    </row>
    <row r="88" spans="1:16">
      <c r="A88" s="4"/>
      <c r="B88" s="197" t="s">
        <v>176</v>
      </c>
      <c r="C88" s="390">
        <v>53</v>
      </c>
      <c r="D88" s="390">
        <v>53</v>
      </c>
      <c r="E88" s="390">
        <v>56</v>
      </c>
      <c r="F88" s="390">
        <v>87</v>
      </c>
      <c r="G88" s="390">
        <v>64</v>
      </c>
      <c r="H88" s="390">
        <v>101</v>
      </c>
      <c r="I88" s="390">
        <v>0</v>
      </c>
      <c r="J88" s="390">
        <v>32</v>
      </c>
      <c r="K88" s="390">
        <v>16</v>
      </c>
      <c r="L88" s="390">
        <v>19</v>
      </c>
      <c r="M88" s="390">
        <v>19</v>
      </c>
      <c r="N88" s="447">
        <v>19</v>
      </c>
      <c r="O88" s="170">
        <f t="shared" si="6"/>
        <v>519</v>
      </c>
      <c r="P88" s="4"/>
    </row>
    <row r="89" spans="1:16">
      <c r="A89" s="4"/>
      <c r="B89" s="197" t="s">
        <v>177</v>
      </c>
      <c r="C89" s="390">
        <v>414</v>
      </c>
      <c r="D89" s="390">
        <v>429</v>
      </c>
      <c r="E89" s="390">
        <v>552</v>
      </c>
      <c r="F89" s="390">
        <v>528</v>
      </c>
      <c r="G89" s="390">
        <v>585</v>
      </c>
      <c r="H89" s="390">
        <v>491</v>
      </c>
      <c r="I89" s="390">
        <v>436</v>
      </c>
      <c r="J89" s="390">
        <v>435</v>
      </c>
      <c r="K89" s="390">
        <v>410</v>
      </c>
      <c r="L89" s="390">
        <v>426</v>
      </c>
      <c r="M89" s="390">
        <v>455</v>
      </c>
      <c r="N89" s="447">
        <v>479</v>
      </c>
      <c r="O89" s="170">
        <f t="shared" si="6"/>
        <v>5640</v>
      </c>
      <c r="P89" s="4"/>
    </row>
    <row r="90" spans="1:16">
      <c r="A90" s="4"/>
      <c r="B90" s="197" t="s">
        <v>178</v>
      </c>
      <c r="C90" s="390">
        <v>402</v>
      </c>
      <c r="D90" s="390">
        <v>427</v>
      </c>
      <c r="E90" s="390">
        <v>607</v>
      </c>
      <c r="F90" s="390">
        <v>532</v>
      </c>
      <c r="G90" s="390">
        <v>524</v>
      </c>
      <c r="H90" s="390">
        <v>522</v>
      </c>
      <c r="I90" s="390">
        <v>401</v>
      </c>
      <c r="J90" s="390">
        <v>421</v>
      </c>
      <c r="K90" s="390">
        <v>515</v>
      </c>
      <c r="L90" s="390">
        <v>600</v>
      </c>
      <c r="M90" s="390">
        <v>568</v>
      </c>
      <c r="N90" s="447">
        <v>427</v>
      </c>
      <c r="O90" s="170">
        <f t="shared" si="6"/>
        <v>5946</v>
      </c>
      <c r="P90" s="4"/>
    </row>
    <row r="91" spans="1:16">
      <c r="A91" s="4"/>
      <c r="B91" s="197" t="s">
        <v>179</v>
      </c>
      <c r="C91" s="390">
        <v>135</v>
      </c>
      <c r="D91" s="390">
        <v>135</v>
      </c>
      <c r="E91" s="390">
        <v>133</v>
      </c>
      <c r="F91" s="390">
        <v>141</v>
      </c>
      <c r="G91" s="390">
        <v>132</v>
      </c>
      <c r="H91" s="390">
        <v>132</v>
      </c>
      <c r="I91" s="390">
        <v>128</v>
      </c>
      <c r="J91" s="390">
        <v>128</v>
      </c>
      <c r="K91" s="390">
        <v>128</v>
      </c>
      <c r="L91" s="390">
        <v>131</v>
      </c>
      <c r="M91" s="390">
        <v>130</v>
      </c>
      <c r="N91" s="447">
        <v>130</v>
      </c>
      <c r="O91" s="170">
        <f t="shared" si="6"/>
        <v>1583</v>
      </c>
      <c r="P91" s="4"/>
    </row>
    <row r="92" spans="1:16">
      <c r="A92" s="4"/>
      <c r="B92" s="197" t="s">
        <v>186</v>
      </c>
      <c r="C92" s="390">
        <v>389</v>
      </c>
      <c r="D92" s="390">
        <v>388</v>
      </c>
      <c r="E92" s="390">
        <v>385</v>
      </c>
      <c r="F92" s="390">
        <v>744</v>
      </c>
      <c r="G92" s="390">
        <v>452</v>
      </c>
      <c r="H92" s="390">
        <v>502</v>
      </c>
      <c r="I92" s="390">
        <v>342</v>
      </c>
      <c r="J92" s="390">
        <v>342</v>
      </c>
      <c r="K92" s="390">
        <v>342</v>
      </c>
      <c r="L92" s="390">
        <v>354</v>
      </c>
      <c r="M92" s="390">
        <v>571</v>
      </c>
      <c r="N92" s="447">
        <v>370</v>
      </c>
      <c r="O92" s="170">
        <f t="shared" si="6"/>
        <v>5181</v>
      </c>
      <c r="P92" s="4"/>
    </row>
    <row r="93" spans="1:16">
      <c r="A93" s="4"/>
      <c r="B93" s="197" t="s">
        <v>180</v>
      </c>
      <c r="C93" s="390">
        <v>531</v>
      </c>
      <c r="D93" s="390">
        <v>522</v>
      </c>
      <c r="E93" s="390">
        <v>551</v>
      </c>
      <c r="F93" s="390">
        <v>646</v>
      </c>
      <c r="G93" s="390">
        <v>606</v>
      </c>
      <c r="H93" s="390">
        <v>611</v>
      </c>
      <c r="I93" s="390">
        <v>651</v>
      </c>
      <c r="J93" s="390">
        <v>529</v>
      </c>
      <c r="K93" s="390">
        <v>481</v>
      </c>
      <c r="L93" s="390">
        <v>485</v>
      </c>
      <c r="M93" s="390">
        <v>513</v>
      </c>
      <c r="N93" s="447">
        <v>621</v>
      </c>
      <c r="O93" s="170">
        <f t="shared" si="6"/>
        <v>6747</v>
      </c>
      <c r="P93" s="4"/>
    </row>
    <row r="94" spans="1:16">
      <c r="A94" s="4"/>
      <c r="B94" s="197" t="s">
        <v>181</v>
      </c>
      <c r="C94" s="390">
        <v>869</v>
      </c>
      <c r="D94" s="390">
        <v>888</v>
      </c>
      <c r="E94" s="390">
        <v>940</v>
      </c>
      <c r="F94" s="390">
        <v>1039</v>
      </c>
      <c r="G94" s="390">
        <v>996</v>
      </c>
      <c r="H94" s="390">
        <v>1035</v>
      </c>
      <c r="I94" s="390">
        <v>966</v>
      </c>
      <c r="J94" s="390">
        <v>957</v>
      </c>
      <c r="K94" s="390">
        <v>996</v>
      </c>
      <c r="L94" s="390">
        <v>945</v>
      </c>
      <c r="M94" s="390">
        <v>1274</v>
      </c>
      <c r="N94" s="447">
        <v>992</v>
      </c>
      <c r="O94" s="170">
        <f t="shared" si="6"/>
        <v>11897</v>
      </c>
      <c r="P94" s="4"/>
    </row>
    <row r="95" spans="1:16">
      <c r="A95" s="4"/>
      <c r="B95" s="197" t="s">
        <v>182</v>
      </c>
      <c r="C95" s="390">
        <v>219</v>
      </c>
      <c r="D95" s="390">
        <v>204</v>
      </c>
      <c r="E95" s="390">
        <v>237</v>
      </c>
      <c r="F95" s="390">
        <v>216</v>
      </c>
      <c r="G95" s="390">
        <v>226</v>
      </c>
      <c r="H95" s="390">
        <v>273</v>
      </c>
      <c r="I95" s="390">
        <v>231</v>
      </c>
      <c r="J95" s="390">
        <v>224</v>
      </c>
      <c r="K95" s="390">
        <v>218</v>
      </c>
      <c r="L95" s="390">
        <v>230</v>
      </c>
      <c r="M95" s="390">
        <v>231</v>
      </c>
      <c r="N95" s="447">
        <v>221</v>
      </c>
      <c r="O95" s="170">
        <f t="shared" si="6"/>
        <v>2730</v>
      </c>
      <c r="P95" s="4"/>
    </row>
    <row r="96" spans="1:16">
      <c r="A96" s="4"/>
      <c r="B96" s="197" t="s">
        <v>183</v>
      </c>
      <c r="C96" s="390">
        <v>189</v>
      </c>
      <c r="D96" s="390">
        <v>189</v>
      </c>
      <c r="E96" s="390">
        <v>189</v>
      </c>
      <c r="F96" s="390">
        <v>189</v>
      </c>
      <c r="G96" s="390">
        <v>188</v>
      </c>
      <c r="H96" s="390">
        <v>189</v>
      </c>
      <c r="I96" s="390">
        <v>185</v>
      </c>
      <c r="J96" s="390">
        <v>186</v>
      </c>
      <c r="K96" s="390">
        <v>186</v>
      </c>
      <c r="L96" s="390">
        <v>188</v>
      </c>
      <c r="M96" s="390">
        <v>188</v>
      </c>
      <c r="N96" s="447">
        <v>188</v>
      </c>
      <c r="O96" s="170">
        <f t="shared" si="6"/>
        <v>2254</v>
      </c>
      <c r="P96" s="4"/>
    </row>
    <row r="97" spans="1:16">
      <c r="A97" s="4"/>
      <c r="B97" s="197" t="s">
        <v>184</v>
      </c>
      <c r="C97" s="390">
        <v>14</v>
      </c>
      <c r="D97" s="390">
        <v>14</v>
      </c>
      <c r="E97" s="390">
        <v>23</v>
      </c>
      <c r="F97" s="390">
        <v>23</v>
      </c>
      <c r="G97" s="390">
        <v>27</v>
      </c>
      <c r="H97" s="390">
        <v>37</v>
      </c>
      <c r="I97" s="390">
        <v>33</v>
      </c>
      <c r="J97" s="390">
        <v>74</v>
      </c>
      <c r="K97" s="390">
        <v>56</v>
      </c>
      <c r="L97" s="390">
        <v>58</v>
      </c>
      <c r="M97" s="390">
        <v>58</v>
      </c>
      <c r="N97" s="447">
        <v>58</v>
      </c>
      <c r="O97" s="170">
        <f t="shared" si="6"/>
        <v>475</v>
      </c>
      <c r="P97" s="4"/>
    </row>
    <row r="98" spans="1:16">
      <c r="A98" s="4"/>
      <c r="B98" s="197" t="s">
        <v>185</v>
      </c>
      <c r="C98" s="390">
        <v>480</v>
      </c>
      <c r="D98" s="390">
        <v>444</v>
      </c>
      <c r="E98" s="390">
        <v>426</v>
      </c>
      <c r="F98" s="390">
        <v>411</v>
      </c>
      <c r="G98" s="390">
        <v>634</v>
      </c>
      <c r="H98" s="390">
        <v>437</v>
      </c>
      <c r="I98" s="390">
        <v>409</v>
      </c>
      <c r="J98" s="390">
        <v>434</v>
      </c>
      <c r="K98" s="390">
        <v>501</v>
      </c>
      <c r="L98" s="390">
        <v>431</v>
      </c>
      <c r="M98" s="390">
        <v>435</v>
      </c>
      <c r="N98" s="447">
        <v>448</v>
      </c>
      <c r="O98" s="170">
        <f t="shared" si="6"/>
        <v>5490</v>
      </c>
      <c r="P98" s="4"/>
    </row>
    <row r="99" spans="1:16">
      <c r="A99" s="4"/>
      <c r="B99" s="356" t="s">
        <v>187</v>
      </c>
      <c r="C99" s="174">
        <f t="shared" ref="C99:G99" si="9">SUM(C83:C98)</f>
        <v>7887</v>
      </c>
      <c r="D99" s="174">
        <f t="shared" si="9"/>
        <v>7730</v>
      </c>
      <c r="E99" s="174">
        <f t="shared" si="9"/>
        <v>8423</v>
      </c>
      <c r="F99" s="174">
        <f t="shared" si="9"/>
        <v>10016</v>
      </c>
      <c r="G99" s="174">
        <f t="shared" si="9"/>
        <v>10149</v>
      </c>
      <c r="H99" s="174">
        <f t="shared" ref="H99:N99" si="10">SUM(H83:H98)</f>
        <v>9891</v>
      </c>
      <c r="I99" s="174">
        <f t="shared" si="10"/>
        <v>6343</v>
      </c>
      <c r="J99" s="174">
        <f t="shared" si="10"/>
        <v>8429</v>
      </c>
      <c r="K99" s="174">
        <f t="shared" ref="K99" si="11">SUM(K83:K98)</f>
        <v>9940</v>
      </c>
      <c r="L99" s="174">
        <f t="shared" si="10"/>
        <v>8291</v>
      </c>
      <c r="M99" s="170">
        <f t="shared" si="10"/>
        <v>8978</v>
      </c>
      <c r="N99" s="170">
        <f t="shared" si="10"/>
        <v>8931</v>
      </c>
      <c r="O99" s="170">
        <f t="shared" si="6"/>
        <v>105008</v>
      </c>
      <c r="P99" s="4"/>
    </row>
    <row r="100" spans="1:16">
      <c r="A100" s="4"/>
      <c r="B100" s="197" t="s">
        <v>188</v>
      </c>
      <c r="C100" s="390">
        <v>20014</v>
      </c>
      <c r="D100" s="390">
        <v>20106</v>
      </c>
      <c r="E100" s="390">
        <v>21839</v>
      </c>
      <c r="F100" s="390">
        <v>22937</v>
      </c>
      <c r="G100" s="390">
        <v>27607</v>
      </c>
      <c r="H100" s="390">
        <v>24853</v>
      </c>
      <c r="I100" s="390">
        <v>23639</v>
      </c>
      <c r="J100" s="390">
        <v>16085</v>
      </c>
      <c r="K100" s="390">
        <v>26036</v>
      </c>
      <c r="L100" s="390">
        <v>26074</v>
      </c>
      <c r="M100" s="448">
        <v>22654</v>
      </c>
      <c r="N100" s="447">
        <v>24267</v>
      </c>
      <c r="O100" s="170">
        <f t="shared" si="6"/>
        <v>276111</v>
      </c>
      <c r="P100" s="4"/>
    </row>
    <row r="101" spans="1:16">
      <c r="A101" s="4"/>
      <c r="B101" s="197" t="s">
        <v>189</v>
      </c>
      <c r="C101" s="390">
        <v>13630</v>
      </c>
      <c r="D101" s="390">
        <v>15846</v>
      </c>
      <c r="E101" s="390">
        <v>15960</v>
      </c>
      <c r="F101" s="390">
        <v>19680</v>
      </c>
      <c r="G101" s="390">
        <v>18604</v>
      </c>
      <c r="H101" s="390">
        <v>16369</v>
      </c>
      <c r="I101" s="390">
        <v>17122</v>
      </c>
      <c r="J101" s="390">
        <v>11340</v>
      </c>
      <c r="K101" s="390">
        <v>14786</v>
      </c>
      <c r="L101" s="390">
        <v>16190</v>
      </c>
      <c r="M101" s="449">
        <v>17526</v>
      </c>
      <c r="N101" s="447">
        <v>17756</v>
      </c>
      <c r="O101" s="170">
        <f t="shared" si="6"/>
        <v>194809</v>
      </c>
      <c r="P101" s="4"/>
    </row>
    <row r="102" spans="1:16">
      <c r="A102" s="4"/>
      <c r="B102" s="197" t="s">
        <v>190</v>
      </c>
      <c r="C102" s="390">
        <v>4566</v>
      </c>
      <c r="D102" s="390">
        <v>5743</v>
      </c>
      <c r="E102" s="390">
        <v>5682</v>
      </c>
      <c r="F102" s="390">
        <v>6076</v>
      </c>
      <c r="G102" s="390">
        <v>4811</v>
      </c>
      <c r="H102" s="390">
        <v>5521</v>
      </c>
      <c r="I102" s="390">
        <v>805</v>
      </c>
      <c r="J102" s="390">
        <v>4482</v>
      </c>
      <c r="K102" s="390">
        <v>5951</v>
      </c>
      <c r="L102" s="390">
        <v>4462</v>
      </c>
      <c r="M102" s="449">
        <v>5703</v>
      </c>
      <c r="N102" s="447">
        <v>5271</v>
      </c>
      <c r="O102" s="170">
        <f t="shared" si="6"/>
        <v>59073</v>
      </c>
      <c r="P102" s="4"/>
    </row>
    <row r="103" spans="1:16">
      <c r="A103" s="4"/>
      <c r="B103" s="356" t="s">
        <v>191</v>
      </c>
      <c r="C103" s="174">
        <f t="shared" ref="C103:J103" si="12">SUM(C100:C102)</f>
        <v>38210</v>
      </c>
      <c r="D103" s="174">
        <f t="shared" si="12"/>
        <v>41695</v>
      </c>
      <c r="E103" s="174">
        <f t="shared" si="12"/>
        <v>43481</v>
      </c>
      <c r="F103" s="174">
        <f t="shared" si="12"/>
        <v>48693</v>
      </c>
      <c r="G103" s="174">
        <f t="shared" si="12"/>
        <v>51022</v>
      </c>
      <c r="H103" s="174">
        <f t="shared" si="12"/>
        <v>46743</v>
      </c>
      <c r="I103" s="174">
        <f t="shared" si="12"/>
        <v>41566</v>
      </c>
      <c r="J103" s="174">
        <f t="shared" si="12"/>
        <v>31907</v>
      </c>
      <c r="K103" s="174">
        <f t="shared" ref="K103" si="13">SUM(K100:K102)</f>
        <v>46773</v>
      </c>
      <c r="L103" s="174">
        <f>SUM(L100:L102)</f>
        <v>46726</v>
      </c>
      <c r="M103" s="174">
        <f>SUM(M100:M102)</f>
        <v>45883</v>
      </c>
      <c r="N103" s="170">
        <f>SUM(N100:N102)</f>
        <v>47294</v>
      </c>
      <c r="O103" s="170">
        <f t="shared" si="6"/>
        <v>529993</v>
      </c>
      <c r="P103" s="4"/>
    </row>
    <row r="104" spans="1:16">
      <c r="A104" s="4"/>
      <c r="B104" s="197" t="s">
        <v>192</v>
      </c>
      <c r="C104" s="390">
        <v>7963</v>
      </c>
      <c r="D104" s="390">
        <v>8411</v>
      </c>
      <c r="E104" s="390">
        <v>9533</v>
      </c>
      <c r="F104" s="390">
        <v>8757</v>
      </c>
      <c r="G104" s="390">
        <v>9400</v>
      </c>
      <c r="H104" s="390">
        <v>9005</v>
      </c>
      <c r="I104" s="390">
        <v>953</v>
      </c>
      <c r="J104" s="390">
        <v>12817</v>
      </c>
      <c r="K104" s="390">
        <v>10506</v>
      </c>
      <c r="L104" s="390">
        <v>10461</v>
      </c>
      <c r="M104" s="390">
        <v>11289</v>
      </c>
      <c r="N104" s="447">
        <v>6758</v>
      </c>
      <c r="O104" s="170">
        <f t="shared" si="6"/>
        <v>105853</v>
      </c>
      <c r="P104" s="4"/>
    </row>
    <row r="105" spans="1:16">
      <c r="A105" s="4"/>
      <c r="B105" s="197" t="s">
        <v>276</v>
      </c>
      <c r="C105" s="390">
        <v>80489</v>
      </c>
      <c r="D105" s="390">
        <v>66979</v>
      </c>
      <c r="E105" s="390">
        <v>70255</v>
      </c>
      <c r="F105" s="390">
        <v>72020</v>
      </c>
      <c r="G105" s="390">
        <v>73850</v>
      </c>
      <c r="H105" s="390">
        <v>69791</v>
      </c>
      <c r="I105" s="390">
        <v>74298</v>
      </c>
      <c r="J105" s="390">
        <v>41452</v>
      </c>
      <c r="K105" s="390">
        <v>69511</v>
      </c>
      <c r="L105" s="390">
        <v>74222</v>
      </c>
      <c r="M105" s="390">
        <v>70764</v>
      </c>
      <c r="N105" s="447">
        <v>77248</v>
      </c>
      <c r="O105" s="170">
        <f t="shared" si="6"/>
        <v>840879</v>
      </c>
      <c r="P105" s="4"/>
    </row>
    <row r="106" spans="1:16">
      <c r="A106" s="4"/>
      <c r="B106" s="197" t="s">
        <v>193</v>
      </c>
      <c r="C106" s="390">
        <v>63652</v>
      </c>
      <c r="D106" s="390">
        <v>62120</v>
      </c>
      <c r="E106" s="390">
        <v>62960</v>
      </c>
      <c r="F106" s="390">
        <v>70639</v>
      </c>
      <c r="G106" s="390">
        <v>64954</v>
      </c>
      <c r="H106" s="390">
        <v>67402</v>
      </c>
      <c r="I106" s="390">
        <v>26563</v>
      </c>
      <c r="J106" s="390">
        <v>75674</v>
      </c>
      <c r="K106" s="390">
        <v>73353</v>
      </c>
      <c r="L106" s="390">
        <v>65187</v>
      </c>
      <c r="M106" s="390">
        <v>68074</v>
      </c>
      <c r="N106" s="447">
        <v>75070</v>
      </c>
      <c r="O106" s="170">
        <f t="shared" si="6"/>
        <v>775648</v>
      </c>
      <c r="P106" s="4"/>
    </row>
    <row r="107" spans="1:16">
      <c r="A107" s="4"/>
      <c r="B107" s="197" t="s">
        <v>194</v>
      </c>
      <c r="C107" s="390">
        <v>34674</v>
      </c>
      <c r="D107" s="390">
        <v>34367</v>
      </c>
      <c r="E107" s="390">
        <v>32678</v>
      </c>
      <c r="F107" s="390">
        <v>34655</v>
      </c>
      <c r="G107" s="390">
        <v>36352</v>
      </c>
      <c r="H107" s="390">
        <v>36130</v>
      </c>
      <c r="I107" s="390">
        <v>18350</v>
      </c>
      <c r="J107" s="390">
        <v>34593</v>
      </c>
      <c r="K107" s="390">
        <v>37456</v>
      </c>
      <c r="L107" s="390">
        <v>35706</v>
      </c>
      <c r="M107" s="390">
        <v>39778</v>
      </c>
      <c r="N107" s="447">
        <v>38062</v>
      </c>
      <c r="O107" s="170">
        <f t="shared" si="6"/>
        <v>412801</v>
      </c>
      <c r="P107" s="4"/>
    </row>
    <row r="108" spans="1:16">
      <c r="A108" s="4"/>
      <c r="B108" s="197" t="s">
        <v>195</v>
      </c>
      <c r="C108" s="390">
        <v>192798</v>
      </c>
      <c r="D108" s="390">
        <v>188097</v>
      </c>
      <c r="E108" s="390">
        <v>180506</v>
      </c>
      <c r="F108" s="390">
        <v>195709</v>
      </c>
      <c r="G108" s="390">
        <v>174011</v>
      </c>
      <c r="H108" s="390">
        <v>191019</v>
      </c>
      <c r="I108" s="390">
        <v>184141</v>
      </c>
      <c r="J108" s="390">
        <v>155745</v>
      </c>
      <c r="K108" s="390">
        <v>196111</v>
      </c>
      <c r="L108" s="390">
        <v>197134</v>
      </c>
      <c r="M108" s="390">
        <v>207293</v>
      </c>
      <c r="N108" s="447">
        <v>231284</v>
      </c>
      <c r="O108" s="170">
        <f t="shared" si="6"/>
        <v>2293848</v>
      </c>
      <c r="P108" s="4"/>
    </row>
    <row r="109" spans="1:16">
      <c r="A109" s="4"/>
      <c r="B109" s="356" t="s">
        <v>196</v>
      </c>
      <c r="C109" s="174">
        <f t="shared" ref="C109:N109" si="14">SUM(C104:C108)</f>
        <v>379576</v>
      </c>
      <c r="D109" s="174">
        <f t="shared" si="14"/>
        <v>359974</v>
      </c>
      <c r="E109" s="174">
        <f t="shared" si="14"/>
        <v>355932</v>
      </c>
      <c r="F109" s="174">
        <f t="shared" si="14"/>
        <v>381780</v>
      </c>
      <c r="G109" s="174">
        <f t="shared" si="14"/>
        <v>358567</v>
      </c>
      <c r="H109" s="174">
        <f t="shared" si="14"/>
        <v>373347</v>
      </c>
      <c r="I109" s="174">
        <f t="shared" si="14"/>
        <v>304305</v>
      </c>
      <c r="J109" s="174">
        <f t="shared" si="14"/>
        <v>320281</v>
      </c>
      <c r="K109" s="174">
        <f t="shared" ref="K109" si="15">SUM(K104:K108)</f>
        <v>386937</v>
      </c>
      <c r="L109" s="174">
        <f t="shared" si="14"/>
        <v>382710</v>
      </c>
      <c r="M109" s="174">
        <f t="shared" si="14"/>
        <v>397198</v>
      </c>
      <c r="N109" s="174">
        <f t="shared" si="14"/>
        <v>428422</v>
      </c>
      <c r="O109" s="170">
        <f t="shared" si="6"/>
        <v>4429029</v>
      </c>
      <c r="P109" s="4"/>
    </row>
    <row r="110" spans="1:16">
      <c r="A110" s="4"/>
      <c r="B110" s="197" t="s">
        <v>211</v>
      </c>
      <c r="C110" s="390">
        <v>22853</v>
      </c>
      <c r="D110" s="390">
        <v>22972</v>
      </c>
      <c r="E110" s="390">
        <v>21935</v>
      </c>
      <c r="F110" s="390">
        <v>23582</v>
      </c>
      <c r="G110" s="390">
        <v>21600</v>
      </c>
      <c r="H110" s="390">
        <v>21156</v>
      </c>
      <c r="I110" s="390">
        <v>22085</v>
      </c>
      <c r="J110" s="390">
        <v>13225</v>
      </c>
      <c r="K110" s="390">
        <v>15844</v>
      </c>
      <c r="L110" s="390">
        <v>22268</v>
      </c>
      <c r="M110" s="390">
        <v>21145</v>
      </c>
      <c r="N110" s="447">
        <v>24013</v>
      </c>
      <c r="O110" s="170">
        <f t="shared" si="6"/>
        <v>252678</v>
      </c>
      <c r="P110" s="4"/>
    </row>
    <row r="111" spans="1:16">
      <c r="A111" s="4"/>
      <c r="B111" s="197" t="s">
        <v>198</v>
      </c>
      <c r="C111" s="390">
        <v>18415</v>
      </c>
      <c r="D111" s="390">
        <v>19218</v>
      </c>
      <c r="E111" s="390">
        <v>17738</v>
      </c>
      <c r="F111" s="390">
        <v>18043</v>
      </c>
      <c r="G111" s="390">
        <v>18561</v>
      </c>
      <c r="H111" s="390">
        <v>18499</v>
      </c>
      <c r="I111" s="390">
        <v>18312</v>
      </c>
      <c r="J111" s="390">
        <v>11146</v>
      </c>
      <c r="K111" s="390">
        <v>25616</v>
      </c>
      <c r="L111" s="390">
        <v>17527</v>
      </c>
      <c r="M111" s="390">
        <v>19182</v>
      </c>
      <c r="N111" s="447">
        <v>19691</v>
      </c>
      <c r="O111" s="170">
        <f t="shared" si="6"/>
        <v>221948</v>
      </c>
      <c r="P111" s="4"/>
    </row>
    <row r="112" spans="1:16">
      <c r="A112" s="4"/>
      <c r="B112" s="197" t="s">
        <v>212</v>
      </c>
      <c r="C112" s="390">
        <v>23924</v>
      </c>
      <c r="D112" s="390">
        <v>24051</v>
      </c>
      <c r="E112" s="390">
        <v>22963</v>
      </c>
      <c r="F112" s="390">
        <v>24966</v>
      </c>
      <c r="G112" s="390">
        <v>23364</v>
      </c>
      <c r="H112" s="390">
        <v>23401</v>
      </c>
      <c r="I112" s="390">
        <v>23768</v>
      </c>
      <c r="J112" s="390">
        <v>18349</v>
      </c>
      <c r="K112" s="390">
        <v>21405</v>
      </c>
      <c r="L112" s="390">
        <v>20809</v>
      </c>
      <c r="M112" s="390">
        <v>22167</v>
      </c>
      <c r="N112" s="447">
        <v>24217</v>
      </c>
      <c r="O112" s="170">
        <f t="shared" si="6"/>
        <v>273384</v>
      </c>
      <c r="P112" s="4"/>
    </row>
    <row r="113" spans="1:16">
      <c r="A113" s="4"/>
      <c r="B113" s="197" t="s">
        <v>197</v>
      </c>
      <c r="C113" s="390">
        <v>471</v>
      </c>
      <c r="D113" s="390">
        <v>403</v>
      </c>
      <c r="E113" s="390">
        <v>437</v>
      </c>
      <c r="F113" s="390">
        <v>617</v>
      </c>
      <c r="G113" s="390">
        <v>504</v>
      </c>
      <c r="H113" s="390">
        <v>589</v>
      </c>
      <c r="I113" s="390">
        <v>429</v>
      </c>
      <c r="J113" s="390">
        <v>505</v>
      </c>
      <c r="K113" s="390">
        <v>400</v>
      </c>
      <c r="L113" s="390">
        <v>371</v>
      </c>
      <c r="M113" s="390">
        <v>433</v>
      </c>
      <c r="N113" s="447">
        <v>398</v>
      </c>
      <c r="O113" s="170">
        <f t="shared" si="6"/>
        <v>5557</v>
      </c>
      <c r="P113" s="4"/>
    </row>
    <row r="114" spans="1:16">
      <c r="A114" s="4"/>
      <c r="B114" s="197" t="s">
        <v>213</v>
      </c>
      <c r="C114" s="390">
        <v>6398</v>
      </c>
      <c r="D114" s="390">
        <v>6298</v>
      </c>
      <c r="E114" s="390">
        <v>6680</v>
      </c>
      <c r="F114" s="390">
        <v>6799</v>
      </c>
      <c r="G114" s="390">
        <v>5994</v>
      </c>
      <c r="H114" s="390">
        <v>5560</v>
      </c>
      <c r="I114" s="390">
        <v>5599</v>
      </c>
      <c r="J114" s="390">
        <v>8430</v>
      </c>
      <c r="K114" s="390">
        <v>5806</v>
      </c>
      <c r="L114" s="390">
        <v>5758</v>
      </c>
      <c r="M114" s="390">
        <v>5533</v>
      </c>
      <c r="N114" s="447">
        <v>5920</v>
      </c>
      <c r="O114" s="170">
        <f t="shared" si="6"/>
        <v>74775</v>
      </c>
      <c r="P114" s="4"/>
    </row>
    <row r="115" spans="1:16">
      <c r="A115" s="4"/>
      <c r="B115" s="197" t="s">
        <v>240</v>
      </c>
      <c r="C115" s="390">
        <v>35264</v>
      </c>
      <c r="D115" s="390">
        <v>34731</v>
      </c>
      <c r="E115" s="390">
        <v>36971</v>
      </c>
      <c r="F115" s="390">
        <v>38783</v>
      </c>
      <c r="G115" s="390">
        <v>37936</v>
      </c>
      <c r="H115" s="390">
        <v>37908</v>
      </c>
      <c r="I115" s="390">
        <v>40667</v>
      </c>
      <c r="J115" s="390">
        <v>24861</v>
      </c>
      <c r="K115" s="390">
        <v>31987</v>
      </c>
      <c r="L115" s="390">
        <v>35060</v>
      </c>
      <c r="M115" s="390">
        <v>35667</v>
      </c>
      <c r="N115" s="447">
        <v>40841</v>
      </c>
      <c r="O115" s="170">
        <f t="shared" si="6"/>
        <v>430676</v>
      </c>
      <c r="P115" s="4"/>
    </row>
    <row r="116" spans="1:16">
      <c r="A116" s="4"/>
      <c r="B116" s="197" t="s">
        <v>200</v>
      </c>
      <c r="C116" s="390">
        <v>60257</v>
      </c>
      <c r="D116" s="390">
        <v>58868</v>
      </c>
      <c r="E116" s="390">
        <v>57964</v>
      </c>
      <c r="F116" s="390">
        <v>59061</v>
      </c>
      <c r="G116" s="390">
        <v>56664</v>
      </c>
      <c r="H116" s="390">
        <v>57014</v>
      </c>
      <c r="I116" s="390">
        <v>54009</v>
      </c>
      <c r="J116" s="390">
        <v>44842</v>
      </c>
      <c r="K116" s="390">
        <v>60636</v>
      </c>
      <c r="L116" s="390">
        <v>55033</v>
      </c>
      <c r="M116" s="390">
        <v>54319</v>
      </c>
      <c r="N116" s="447">
        <v>55473</v>
      </c>
      <c r="O116" s="170">
        <f t="shared" si="6"/>
        <v>674140</v>
      </c>
      <c r="P116" s="4"/>
    </row>
    <row r="117" spans="1:16">
      <c r="A117" s="4"/>
      <c r="B117" s="197" t="s">
        <v>202</v>
      </c>
      <c r="C117" s="390">
        <v>1737</v>
      </c>
      <c r="D117" s="390">
        <v>2200</v>
      </c>
      <c r="E117" s="390">
        <v>1679</v>
      </c>
      <c r="F117" s="390">
        <v>1772</v>
      </c>
      <c r="G117" s="390">
        <v>2033</v>
      </c>
      <c r="H117" s="390">
        <v>1954</v>
      </c>
      <c r="I117" s="390">
        <v>835</v>
      </c>
      <c r="J117" s="390">
        <v>1977</v>
      </c>
      <c r="K117" s="390">
        <v>1295</v>
      </c>
      <c r="L117" s="390">
        <v>1832</v>
      </c>
      <c r="M117" s="390">
        <v>1424</v>
      </c>
      <c r="N117" s="447">
        <v>1522</v>
      </c>
      <c r="O117" s="170">
        <f t="shared" si="6"/>
        <v>20260</v>
      </c>
      <c r="P117" s="4"/>
    </row>
    <row r="118" spans="1:16">
      <c r="A118" s="4"/>
      <c r="B118" s="197" t="s">
        <v>199</v>
      </c>
      <c r="C118" s="390">
        <v>55575</v>
      </c>
      <c r="D118" s="390">
        <v>54137</v>
      </c>
      <c r="E118" s="390">
        <v>54971</v>
      </c>
      <c r="F118" s="390">
        <v>58002</v>
      </c>
      <c r="G118" s="390">
        <v>54085</v>
      </c>
      <c r="H118" s="390">
        <v>60460</v>
      </c>
      <c r="I118" s="390">
        <v>32812</v>
      </c>
      <c r="J118" s="390">
        <v>55947</v>
      </c>
      <c r="K118" s="390">
        <v>56234</v>
      </c>
      <c r="L118" s="390">
        <v>50580</v>
      </c>
      <c r="M118" s="390">
        <v>50314</v>
      </c>
      <c r="N118" s="447">
        <v>58617</v>
      </c>
      <c r="O118" s="170">
        <f t="shared" si="6"/>
        <v>641734</v>
      </c>
      <c r="P118" s="4"/>
    </row>
    <row r="119" spans="1:16">
      <c r="A119" s="4"/>
      <c r="B119" s="197" t="s">
        <v>201</v>
      </c>
      <c r="C119" s="390">
        <v>18577</v>
      </c>
      <c r="D119" s="390">
        <v>17927</v>
      </c>
      <c r="E119" s="390">
        <v>17622</v>
      </c>
      <c r="F119" s="390">
        <v>18404</v>
      </c>
      <c r="G119" s="390">
        <v>16515</v>
      </c>
      <c r="H119" s="390">
        <v>17149</v>
      </c>
      <c r="I119" s="390">
        <v>18460</v>
      </c>
      <c r="J119" s="390">
        <v>12377</v>
      </c>
      <c r="K119" s="390">
        <v>14929</v>
      </c>
      <c r="L119" s="390">
        <v>15881</v>
      </c>
      <c r="M119" s="390">
        <v>19764</v>
      </c>
      <c r="N119" s="447">
        <v>19271</v>
      </c>
      <c r="O119" s="170">
        <f t="shared" si="6"/>
        <v>206876</v>
      </c>
      <c r="P119" s="4"/>
    </row>
    <row r="120" spans="1:16">
      <c r="A120" s="4"/>
      <c r="B120" s="197" t="s">
        <v>214</v>
      </c>
      <c r="C120" s="390">
        <v>7103</v>
      </c>
      <c r="D120" s="390">
        <v>7904</v>
      </c>
      <c r="E120" s="390">
        <v>7693</v>
      </c>
      <c r="F120" s="390">
        <v>7623</v>
      </c>
      <c r="G120" s="390">
        <v>7704</v>
      </c>
      <c r="H120" s="390">
        <v>7278</v>
      </c>
      <c r="I120" s="390">
        <v>7509</v>
      </c>
      <c r="J120" s="390">
        <v>5825</v>
      </c>
      <c r="K120" s="390">
        <v>5533</v>
      </c>
      <c r="L120" s="390">
        <v>5690</v>
      </c>
      <c r="M120" s="390">
        <v>6561</v>
      </c>
      <c r="N120" s="447">
        <v>7968</v>
      </c>
      <c r="O120" s="170">
        <f t="shared" si="6"/>
        <v>84391</v>
      </c>
      <c r="P120" s="4"/>
    </row>
    <row r="121" spans="1:16">
      <c r="A121" s="4"/>
      <c r="B121" s="197" t="s">
        <v>215</v>
      </c>
      <c r="C121" s="390">
        <v>14727</v>
      </c>
      <c r="D121" s="390">
        <v>14668</v>
      </c>
      <c r="E121" s="390">
        <v>14126</v>
      </c>
      <c r="F121" s="390">
        <v>13532</v>
      </c>
      <c r="G121" s="390">
        <v>12919</v>
      </c>
      <c r="H121" s="390">
        <v>14156</v>
      </c>
      <c r="I121" s="390">
        <v>13025</v>
      </c>
      <c r="J121" s="390">
        <v>5203</v>
      </c>
      <c r="K121" s="390">
        <v>12442</v>
      </c>
      <c r="L121" s="390">
        <v>11975</v>
      </c>
      <c r="M121" s="390">
        <v>11817</v>
      </c>
      <c r="N121" s="447">
        <v>13246</v>
      </c>
      <c r="O121" s="170">
        <f t="shared" si="6"/>
        <v>151836</v>
      </c>
      <c r="P121" s="4"/>
    </row>
    <row r="122" spans="1:16">
      <c r="A122" s="4"/>
      <c r="B122" s="197" t="s">
        <v>203</v>
      </c>
      <c r="C122" s="390">
        <v>11887</v>
      </c>
      <c r="D122" s="390">
        <v>9883</v>
      </c>
      <c r="E122" s="390">
        <v>11546</v>
      </c>
      <c r="F122" s="390">
        <v>11871</v>
      </c>
      <c r="G122" s="390">
        <v>11116</v>
      </c>
      <c r="H122" s="390">
        <v>10945</v>
      </c>
      <c r="I122" s="390">
        <v>14554</v>
      </c>
      <c r="J122" s="390">
        <v>16180</v>
      </c>
      <c r="K122" s="390">
        <v>13163</v>
      </c>
      <c r="L122" s="390">
        <v>10641</v>
      </c>
      <c r="M122" s="390">
        <v>10378</v>
      </c>
      <c r="N122" s="447">
        <v>12178</v>
      </c>
      <c r="O122" s="170">
        <f t="shared" si="6"/>
        <v>144342</v>
      </c>
      <c r="P122" s="4"/>
    </row>
    <row r="123" spans="1:16">
      <c r="A123" s="4"/>
      <c r="B123" s="197" t="s">
        <v>216</v>
      </c>
      <c r="C123" s="390">
        <v>38426</v>
      </c>
      <c r="D123" s="390">
        <v>38924</v>
      </c>
      <c r="E123" s="390">
        <v>38355</v>
      </c>
      <c r="F123" s="390">
        <v>38573</v>
      </c>
      <c r="G123" s="390">
        <v>38366</v>
      </c>
      <c r="H123" s="390">
        <v>35526</v>
      </c>
      <c r="I123" s="390">
        <v>14885</v>
      </c>
      <c r="J123" s="390">
        <v>30534</v>
      </c>
      <c r="K123" s="390">
        <v>40414</v>
      </c>
      <c r="L123" s="390">
        <v>35446</v>
      </c>
      <c r="M123" s="390">
        <v>34474</v>
      </c>
      <c r="N123" s="447">
        <v>38776</v>
      </c>
      <c r="O123" s="170">
        <f t="shared" si="6"/>
        <v>422699</v>
      </c>
      <c r="P123" s="4"/>
    </row>
    <row r="124" spans="1:16">
      <c r="A124" s="4"/>
      <c r="B124" s="197" t="s">
        <v>241</v>
      </c>
      <c r="C124" s="390">
        <v>43118</v>
      </c>
      <c r="D124" s="390">
        <v>43302</v>
      </c>
      <c r="E124" s="390">
        <v>41163</v>
      </c>
      <c r="F124" s="390">
        <v>45033</v>
      </c>
      <c r="G124" s="390">
        <v>43233</v>
      </c>
      <c r="H124" s="390">
        <v>42896</v>
      </c>
      <c r="I124" s="390">
        <v>39427</v>
      </c>
      <c r="J124" s="390">
        <v>26684</v>
      </c>
      <c r="K124" s="390">
        <v>35538</v>
      </c>
      <c r="L124" s="390">
        <v>37232</v>
      </c>
      <c r="M124" s="390">
        <v>39817</v>
      </c>
      <c r="N124" s="447">
        <v>39753</v>
      </c>
      <c r="O124" s="170">
        <f t="shared" si="6"/>
        <v>477196</v>
      </c>
      <c r="P124" s="4"/>
    </row>
    <row r="125" spans="1:16">
      <c r="A125" s="4"/>
      <c r="B125" s="197" t="s">
        <v>204</v>
      </c>
      <c r="C125" s="390">
        <v>11336</v>
      </c>
      <c r="D125" s="390">
        <v>11987</v>
      </c>
      <c r="E125" s="390">
        <v>11784</v>
      </c>
      <c r="F125" s="390">
        <v>12453</v>
      </c>
      <c r="G125" s="390">
        <v>12310</v>
      </c>
      <c r="H125" s="390">
        <v>11012</v>
      </c>
      <c r="I125" s="390">
        <v>12897</v>
      </c>
      <c r="J125" s="390">
        <v>9388</v>
      </c>
      <c r="K125" s="390">
        <v>10317</v>
      </c>
      <c r="L125" s="390">
        <v>11028</v>
      </c>
      <c r="M125" s="390">
        <v>10092</v>
      </c>
      <c r="N125" s="447">
        <v>11869</v>
      </c>
      <c r="O125" s="170">
        <f t="shared" si="6"/>
        <v>136473</v>
      </c>
      <c r="P125" s="4"/>
    </row>
    <row r="126" spans="1:16">
      <c r="A126" s="4"/>
      <c r="B126" s="197" t="s">
        <v>290</v>
      </c>
      <c r="C126" s="390">
        <v>864</v>
      </c>
      <c r="D126" s="390">
        <v>1108</v>
      </c>
      <c r="E126" s="390">
        <v>1111</v>
      </c>
      <c r="F126" s="390">
        <v>1054</v>
      </c>
      <c r="G126" s="390">
        <v>771</v>
      </c>
      <c r="H126" s="390">
        <v>1244</v>
      </c>
      <c r="I126" s="390">
        <v>777</v>
      </c>
      <c r="J126" s="390">
        <v>567</v>
      </c>
      <c r="K126" s="390">
        <v>839</v>
      </c>
      <c r="L126" s="390">
        <v>743</v>
      </c>
      <c r="M126" s="390">
        <v>679</v>
      </c>
      <c r="N126" s="447">
        <v>802</v>
      </c>
      <c r="O126" s="170">
        <f t="shared" si="6"/>
        <v>10559</v>
      </c>
      <c r="P126" s="4"/>
    </row>
    <row r="127" spans="1:16">
      <c r="A127" s="4"/>
      <c r="B127" s="317" t="s">
        <v>333</v>
      </c>
      <c r="C127" s="390">
        <v>967</v>
      </c>
      <c r="D127" s="390">
        <v>928</v>
      </c>
      <c r="E127" s="390">
        <v>975</v>
      </c>
      <c r="F127" s="390">
        <v>1002</v>
      </c>
      <c r="G127" s="390">
        <v>884</v>
      </c>
      <c r="H127" s="390">
        <v>844</v>
      </c>
      <c r="I127" s="390">
        <v>775</v>
      </c>
      <c r="J127" s="390">
        <v>874</v>
      </c>
      <c r="K127" s="390">
        <v>860</v>
      </c>
      <c r="L127" s="390">
        <v>747</v>
      </c>
      <c r="M127" s="390">
        <v>1015</v>
      </c>
      <c r="N127" s="447">
        <v>889</v>
      </c>
      <c r="O127" s="170">
        <f t="shared" si="6"/>
        <v>10760</v>
      </c>
      <c r="P127" s="4"/>
    </row>
    <row r="128" spans="1:16" ht="18.75" customHeight="1">
      <c r="A128" s="4"/>
      <c r="B128" s="398" t="s">
        <v>205</v>
      </c>
      <c r="C128" s="187">
        <f t="shared" ref="C128:N128" si="16">SUM(C110:C127)</f>
        <v>371899</v>
      </c>
      <c r="D128" s="187">
        <f t="shared" si="16"/>
        <v>369509</v>
      </c>
      <c r="E128" s="187">
        <f t="shared" si="16"/>
        <v>365713</v>
      </c>
      <c r="F128" s="187">
        <f t="shared" si="16"/>
        <v>381170</v>
      </c>
      <c r="G128" s="187">
        <f t="shared" si="16"/>
        <v>364559</v>
      </c>
      <c r="H128" s="187">
        <f t="shared" si="16"/>
        <v>367591</v>
      </c>
      <c r="I128" s="187">
        <f t="shared" si="16"/>
        <v>320825</v>
      </c>
      <c r="J128" s="187">
        <f t="shared" si="16"/>
        <v>286914</v>
      </c>
      <c r="K128" s="187">
        <f t="shared" ref="K128" si="17">SUM(K110:K127)</f>
        <v>353258</v>
      </c>
      <c r="L128" s="187">
        <f t="shared" si="16"/>
        <v>338621</v>
      </c>
      <c r="M128" s="187">
        <f t="shared" si="16"/>
        <v>344781</v>
      </c>
      <c r="N128" s="188">
        <f t="shared" si="16"/>
        <v>375444</v>
      </c>
      <c r="O128" s="170">
        <f t="shared" si="6"/>
        <v>4240284</v>
      </c>
      <c r="P128" s="4"/>
    </row>
    <row r="129" spans="1:16" ht="24.75" customHeight="1" thickBot="1">
      <c r="A129" s="4"/>
      <c r="B129" s="475" t="s">
        <v>206</v>
      </c>
      <c r="C129" s="189">
        <f t="shared" ref="C129:N129" si="18">+C12+C18+C19+C52+C82+C99+C103+C109+C128</f>
        <v>6754378</v>
      </c>
      <c r="D129" s="189">
        <f>+D12+D18+D19+D52+D82+D99+D103+D109+D128</f>
        <v>6558812</v>
      </c>
      <c r="E129" s="189">
        <f>+E12+E18+E19+E52+E82+E99+E103+E109+E128</f>
        <v>6866668</v>
      </c>
      <c r="F129" s="189">
        <f t="shared" si="18"/>
        <v>6707531</v>
      </c>
      <c r="G129" s="189">
        <f t="shared" si="18"/>
        <v>7235787</v>
      </c>
      <c r="H129" s="189">
        <f t="shared" si="18"/>
        <v>7241775</v>
      </c>
      <c r="I129" s="189">
        <f t="shared" si="18"/>
        <v>7494015</v>
      </c>
      <c r="J129" s="189">
        <f t="shared" si="18"/>
        <v>6094264</v>
      </c>
      <c r="K129" s="189">
        <f t="shared" si="18"/>
        <v>6567214</v>
      </c>
      <c r="L129" s="189">
        <f t="shared" si="18"/>
        <v>6356934</v>
      </c>
      <c r="M129" s="189">
        <f t="shared" si="18"/>
        <v>7656945</v>
      </c>
      <c r="N129" s="190">
        <f t="shared" si="18"/>
        <v>7461242</v>
      </c>
      <c r="O129" s="190">
        <f>SUM(C129:N129)</f>
        <v>82995565</v>
      </c>
      <c r="P129" s="4"/>
    </row>
    <row r="130" spans="1:16" ht="13.5" thickTop="1">
      <c r="A130" s="4"/>
      <c r="B130" s="186" t="s">
        <v>217</v>
      </c>
      <c r="C130" s="192"/>
      <c r="D130" s="192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4"/>
    </row>
    <row r="131" spans="1:16">
      <c r="A131" s="4"/>
      <c r="B131" t="s">
        <v>334</v>
      </c>
      <c r="C131" s="450"/>
      <c r="D131" s="450"/>
      <c r="E131" s="450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4"/>
    </row>
    <row r="132" spans="1:16">
      <c r="A132" s="4"/>
      <c r="C132" s="197"/>
      <c r="D132" s="197"/>
      <c r="E132" s="197"/>
      <c r="F132" s="197"/>
      <c r="G132" s="2" t="s">
        <v>9</v>
      </c>
      <c r="H132" s="64"/>
      <c r="I132" s="65"/>
      <c r="J132" s="65"/>
      <c r="K132" s="65"/>
      <c r="L132" s="65"/>
      <c r="M132" s="97"/>
      <c r="N132" s="97"/>
      <c r="O132" s="65"/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23"/>
      <c r="N133" s="386"/>
      <c r="O133" s="4"/>
      <c r="P133" s="4"/>
    </row>
    <row r="134" spans="1: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23"/>
      <c r="N134" s="23"/>
      <c r="O134" s="2" t="s">
        <v>9</v>
      </c>
      <c r="P134" s="4"/>
    </row>
    <row r="135" spans="1: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23"/>
      <c r="N135" s="23"/>
      <c r="O135" s="4"/>
      <c r="P135" s="4"/>
    </row>
    <row r="136" spans="1:16">
      <c r="C136" s="24"/>
      <c r="D136" s="24"/>
      <c r="E136" s="24"/>
      <c r="F136" s="24"/>
      <c r="G136" s="24"/>
      <c r="H136" s="24"/>
      <c r="M136" s="198"/>
      <c r="N136" s="198"/>
    </row>
    <row r="137" spans="1:16">
      <c r="G137" s="24"/>
      <c r="H137" s="24"/>
      <c r="M137" s="198"/>
      <c r="N137" s="198"/>
    </row>
    <row r="138" spans="1:16">
      <c r="M138" s="198"/>
      <c r="N138" s="198"/>
    </row>
    <row r="139" spans="1:16">
      <c r="M139" s="198"/>
      <c r="N139" s="198"/>
    </row>
    <row r="140" spans="1:16">
      <c r="M140" s="198"/>
      <c r="N140" s="198"/>
    </row>
    <row r="141" spans="1:16">
      <c r="M141" s="198"/>
      <c r="N141" s="198"/>
    </row>
    <row r="142" spans="1:16">
      <c r="M142" s="198"/>
      <c r="N142" s="198"/>
    </row>
    <row r="143" spans="1:16">
      <c r="M143" s="198"/>
      <c r="N143" s="198"/>
    </row>
    <row r="144" spans="1:16">
      <c r="M144" s="198"/>
      <c r="N144" s="198"/>
    </row>
    <row r="145" spans="13:14">
      <c r="M145" s="198"/>
      <c r="N145" s="198"/>
    </row>
    <row r="146" spans="13:14">
      <c r="M146" s="198"/>
      <c r="N146" s="198"/>
    </row>
    <row r="147" spans="13:14">
      <c r="M147" s="198"/>
      <c r="N147" s="198"/>
    </row>
    <row r="148" spans="13:14">
      <c r="M148" s="198"/>
      <c r="N148" s="198"/>
    </row>
    <row r="149" spans="13:14">
      <c r="M149" s="198"/>
      <c r="N149" s="198"/>
    </row>
    <row r="150" spans="13:14">
      <c r="M150" s="198"/>
      <c r="N150" s="198"/>
    </row>
    <row r="151" spans="13:14">
      <c r="M151" s="198"/>
      <c r="N151" s="198"/>
    </row>
    <row r="152" spans="13:14">
      <c r="M152" s="198"/>
      <c r="N152" s="198"/>
    </row>
    <row r="153" spans="13:14">
      <c r="M153" s="198"/>
      <c r="N153" s="198"/>
    </row>
    <row r="154" spans="13:14">
      <c r="M154" s="198"/>
      <c r="N154" s="198"/>
    </row>
    <row r="155" spans="13:14">
      <c r="M155" s="198"/>
      <c r="N155" s="198"/>
    </row>
    <row r="156" spans="13:14">
      <c r="M156" s="198"/>
      <c r="N156" s="198"/>
    </row>
    <row r="157" spans="13:14">
      <c r="M157" s="198"/>
      <c r="N157" s="198"/>
    </row>
    <row r="158" spans="13:14">
      <c r="M158" s="198"/>
      <c r="N158" s="198"/>
    </row>
    <row r="159" spans="13:14">
      <c r="M159" s="198"/>
      <c r="N159" s="198"/>
    </row>
    <row r="160" spans="13:14">
      <c r="M160" s="198"/>
      <c r="N160" s="198"/>
    </row>
    <row r="161" spans="13:14">
      <c r="M161" s="198"/>
      <c r="N161" s="198"/>
    </row>
    <row r="162" spans="13:14">
      <c r="M162" s="198"/>
      <c r="N162" s="198"/>
    </row>
    <row r="163" spans="13:14">
      <c r="M163" s="198"/>
      <c r="N163" s="198"/>
    </row>
    <row r="164" spans="13:14">
      <c r="M164" s="198"/>
      <c r="N164" s="198"/>
    </row>
    <row r="165" spans="13:14">
      <c r="M165" s="198"/>
      <c r="N165" s="198"/>
    </row>
    <row r="166" spans="13:14">
      <c r="M166" s="198"/>
      <c r="N166" s="198"/>
    </row>
    <row r="167" spans="13:14">
      <c r="M167" s="198"/>
      <c r="N167" s="198"/>
    </row>
    <row r="168" spans="13:14">
      <c r="M168" s="198"/>
      <c r="N168" s="198"/>
    </row>
    <row r="169" spans="13:14">
      <c r="M169" s="198"/>
      <c r="N169" s="198"/>
    </row>
    <row r="170" spans="13:14">
      <c r="M170" s="198"/>
      <c r="N170" s="198"/>
    </row>
    <row r="171" spans="13:14">
      <c r="M171" s="198"/>
      <c r="N171" s="198"/>
    </row>
    <row r="172" spans="13:14">
      <c r="M172" s="198"/>
      <c r="N172" s="198"/>
    </row>
    <row r="173" spans="13:14">
      <c r="M173" s="198"/>
      <c r="N173" s="198"/>
    </row>
    <row r="174" spans="13:14">
      <c r="M174" s="198"/>
      <c r="N174" s="198"/>
    </row>
    <row r="175" spans="13:14">
      <c r="M175" s="198"/>
      <c r="N175" s="198"/>
    </row>
    <row r="176" spans="13:14">
      <c r="M176" s="198"/>
      <c r="N176" s="198"/>
    </row>
    <row r="177" spans="13:14">
      <c r="M177" s="198"/>
      <c r="N177" s="198"/>
    </row>
    <row r="178" spans="13:14">
      <c r="M178" s="198"/>
      <c r="N178" s="198"/>
    </row>
    <row r="179" spans="13:14">
      <c r="M179" s="198"/>
      <c r="N179" s="198"/>
    </row>
    <row r="180" spans="13:14">
      <c r="M180" s="198"/>
      <c r="N180" s="198"/>
    </row>
    <row r="181" spans="13:14">
      <c r="M181" s="198"/>
      <c r="N181" s="198"/>
    </row>
    <row r="182" spans="13:14">
      <c r="M182" s="198"/>
      <c r="N182" s="198"/>
    </row>
    <row r="183" spans="13:14">
      <c r="M183" s="198"/>
      <c r="N183" s="198"/>
    </row>
    <row r="184" spans="13:14">
      <c r="M184" s="198"/>
      <c r="N184" s="198"/>
    </row>
    <row r="185" spans="13:14">
      <c r="M185" s="198"/>
      <c r="N185" s="198"/>
    </row>
    <row r="186" spans="13:14">
      <c r="M186" s="198"/>
      <c r="N186" s="198"/>
    </row>
    <row r="187" spans="13:14">
      <c r="M187" s="198"/>
      <c r="N187" s="198"/>
    </row>
    <row r="188" spans="13:14">
      <c r="M188" s="198"/>
      <c r="N188" s="198"/>
    </row>
    <row r="189" spans="13:14">
      <c r="M189" s="198"/>
      <c r="N189" s="198"/>
    </row>
    <row r="190" spans="13:14">
      <c r="M190" s="198"/>
      <c r="N190" s="198"/>
    </row>
    <row r="191" spans="13:14">
      <c r="M191" s="198"/>
      <c r="N191" s="198"/>
    </row>
    <row r="192" spans="13:14">
      <c r="M192" s="198"/>
      <c r="N192" s="198"/>
    </row>
    <row r="193" spans="13:14">
      <c r="M193" s="198"/>
      <c r="N193" s="198"/>
    </row>
    <row r="194" spans="13:14">
      <c r="M194" s="198"/>
      <c r="N194" s="198"/>
    </row>
    <row r="195" spans="13:14">
      <c r="M195" s="198"/>
      <c r="N195" s="198"/>
    </row>
    <row r="196" spans="13:14">
      <c r="M196" s="198"/>
      <c r="N196" s="198"/>
    </row>
    <row r="197" spans="13:14">
      <c r="M197" s="198"/>
      <c r="N197" s="198"/>
    </row>
    <row r="198" spans="13:14">
      <c r="M198" s="198"/>
      <c r="N198" s="198"/>
    </row>
    <row r="199" spans="13:14">
      <c r="M199" s="198"/>
      <c r="N199" s="198"/>
    </row>
    <row r="200" spans="13:14">
      <c r="M200" s="198"/>
      <c r="N200" s="198"/>
    </row>
    <row r="201" spans="13:14">
      <c r="M201" s="198"/>
      <c r="N201" s="198"/>
    </row>
    <row r="202" spans="13:14">
      <c r="M202" s="198"/>
      <c r="N202" s="198"/>
    </row>
    <row r="203" spans="13:14">
      <c r="M203" s="198"/>
      <c r="N203" s="198"/>
    </row>
    <row r="204" spans="13:14">
      <c r="M204" s="198"/>
      <c r="N204" s="198"/>
    </row>
    <row r="205" spans="13:14">
      <c r="M205" s="198"/>
      <c r="N205" s="198"/>
    </row>
    <row r="206" spans="13:14">
      <c r="M206" s="198"/>
      <c r="N206" s="198"/>
    </row>
    <row r="207" spans="13:14">
      <c r="M207" s="198"/>
      <c r="N207" s="198"/>
    </row>
    <row r="208" spans="13:14">
      <c r="M208" s="198"/>
      <c r="N208" s="198"/>
    </row>
    <row r="209" spans="13:14">
      <c r="M209" s="198"/>
      <c r="N209" s="198"/>
    </row>
    <row r="210" spans="13:14">
      <c r="M210" s="198"/>
      <c r="N210" s="198"/>
    </row>
    <row r="211" spans="13:14">
      <c r="M211" s="198"/>
      <c r="N211" s="198"/>
    </row>
    <row r="212" spans="13:14">
      <c r="M212" s="198"/>
      <c r="N212" s="198"/>
    </row>
    <row r="213" spans="13:14">
      <c r="M213" s="198"/>
      <c r="N213" s="198"/>
    </row>
    <row r="214" spans="13:14">
      <c r="M214" s="198"/>
      <c r="N214" s="198"/>
    </row>
    <row r="215" spans="13:14">
      <c r="M215" s="198"/>
      <c r="N215" s="198"/>
    </row>
    <row r="216" spans="13:14">
      <c r="M216" s="198"/>
      <c r="N216" s="198"/>
    </row>
    <row r="217" spans="13:14">
      <c r="M217" s="198"/>
      <c r="N217" s="198"/>
    </row>
    <row r="218" spans="13:14">
      <c r="M218" s="198"/>
      <c r="N218" s="198"/>
    </row>
    <row r="219" spans="13:14">
      <c r="M219" s="198"/>
      <c r="N219" s="198"/>
    </row>
    <row r="220" spans="13:14">
      <c r="M220" s="198"/>
      <c r="N220" s="198"/>
    </row>
    <row r="221" spans="13:14">
      <c r="M221" s="198"/>
      <c r="N221" s="198"/>
    </row>
    <row r="222" spans="13:14">
      <c r="M222" s="198"/>
      <c r="N222" s="198"/>
    </row>
    <row r="223" spans="13:14">
      <c r="M223" s="198"/>
      <c r="N223" s="198"/>
    </row>
    <row r="224" spans="13:14">
      <c r="M224" s="198"/>
      <c r="N224" s="198"/>
    </row>
    <row r="225" spans="13:14">
      <c r="M225" s="198"/>
      <c r="N225" s="198"/>
    </row>
    <row r="226" spans="13:14">
      <c r="M226" s="198"/>
      <c r="N226" s="198"/>
    </row>
    <row r="227" spans="13:14">
      <c r="M227" s="198"/>
      <c r="N227" s="198"/>
    </row>
    <row r="228" spans="13:14">
      <c r="M228" s="198"/>
      <c r="N228" s="198"/>
    </row>
    <row r="229" spans="13:14">
      <c r="M229" s="198"/>
      <c r="N229" s="198"/>
    </row>
    <row r="230" spans="13:14">
      <c r="M230" s="198"/>
      <c r="N230" s="198"/>
    </row>
    <row r="231" spans="13:14">
      <c r="M231" s="198"/>
      <c r="N231" s="198"/>
    </row>
    <row r="232" spans="13:14">
      <c r="M232" s="198"/>
      <c r="N232" s="198"/>
    </row>
    <row r="233" spans="13:14">
      <c r="M233" s="198"/>
      <c r="N233" s="198"/>
    </row>
    <row r="234" spans="13:14">
      <c r="M234" s="198"/>
      <c r="N234" s="198"/>
    </row>
    <row r="235" spans="13:14">
      <c r="M235" s="198"/>
      <c r="N235" s="198"/>
    </row>
    <row r="236" spans="13:14">
      <c r="M236" s="198"/>
      <c r="N236" s="198"/>
    </row>
    <row r="237" spans="13:14">
      <c r="M237" s="198"/>
      <c r="N237" s="198"/>
    </row>
    <row r="238" spans="13:14">
      <c r="M238" s="198"/>
      <c r="N238" s="198"/>
    </row>
    <row r="239" spans="13:14">
      <c r="M239" s="198"/>
      <c r="N239" s="198"/>
    </row>
    <row r="240" spans="13:14">
      <c r="M240" s="198"/>
      <c r="N240" s="198"/>
    </row>
    <row r="241" spans="13:14">
      <c r="M241" s="198"/>
      <c r="N241" s="198"/>
    </row>
    <row r="242" spans="13:14">
      <c r="M242" s="198"/>
      <c r="N242" s="198"/>
    </row>
    <row r="243" spans="13:14">
      <c r="M243" s="198"/>
      <c r="N243" s="198"/>
    </row>
    <row r="244" spans="13:14">
      <c r="M244" s="198"/>
      <c r="N244" s="198"/>
    </row>
    <row r="245" spans="13:14">
      <c r="M245" s="198"/>
      <c r="N245" s="198"/>
    </row>
    <row r="246" spans="13:14">
      <c r="M246" s="198"/>
      <c r="N246" s="198"/>
    </row>
    <row r="247" spans="13:14">
      <c r="M247" s="198"/>
      <c r="N247" s="198"/>
    </row>
    <row r="248" spans="13:14">
      <c r="M248" s="198"/>
      <c r="N248" s="198"/>
    </row>
    <row r="249" spans="13:14">
      <c r="M249" s="198"/>
      <c r="N249" s="198"/>
    </row>
    <row r="250" spans="13:14">
      <c r="M250" s="198"/>
      <c r="N250" s="198"/>
    </row>
    <row r="251" spans="13:14">
      <c r="M251" s="198"/>
      <c r="N251" s="198"/>
    </row>
    <row r="252" spans="13:14">
      <c r="M252" s="198"/>
      <c r="N252" s="198"/>
    </row>
    <row r="253" spans="13:14">
      <c r="M253" s="198"/>
      <c r="N253" s="198"/>
    </row>
    <row r="254" spans="13:14">
      <c r="M254" s="198"/>
      <c r="N254" s="198"/>
    </row>
    <row r="255" spans="13:14">
      <c r="M255" s="198"/>
      <c r="N255" s="198"/>
    </row>
    <row r="256" spans="13:14">
      <c r="M256" s="198"/>
      <c r="N256" s="198"/>
    </row>
    <row r="257" spans="13:14">
      <c r="M257" s="198"/>
      <c r="N257" s="198"/>
    </row>
    <row r="258" spans="13:14">
      <c r="M258" s="198"/>
      <c r="N258" s="198"/>
    </row>
    <row r="259" spans="13:14">
      <c r="M259" s="198"/>
      <c r="N259" s="198"/>
    </row>
    <row r="260" spans="13:14">
      <c r="M260" s="198"/>
      <c r="N260" s="198"/>
    </row>
    <row r="261" spans="13:14">
      <c r="M261" s="198"/>
      <c r="N261" s="198"/>
    </row>
    <row r="262" spans="13:14">
      <c r="M262" s="198"/>
      <c r="N262" s="198"/>
    </row>
    <row r="263" spans="13:14">
      <c r="M263" s="198"/>
      <c r="N263" s="198"/>
    </row>
    <row r="264" spans="13:14">
      <c r="M264" s="198"/>
      <c r="N264" s="198"/>
    </row>
    <row r="265" spans="13:14">
      <c r="M265" s="198"/>
      <c r="N265" s="198"/>
    </row>
    <row r="266" spans="13:14">
      <c r="M266" s="198"/>
      <c r="N266" s="198"/>
    </row>
    <row r="267" spans="13:14">
      <c r="M267" s="198"/>
      <c r="N267" s="198"/>
    </row>
    <row r="268" spans="13:14">
      <c r="M268" s="198"/>
      <c r="N268" s="198"/>
    </row>
    <row r="269" spans="13:14">
      <c r="M269" s="198"/>
      <c r="N269" s="198"/>
    </row>
    <row r="270" spans="13:14">
      <c r="M270" s="198"/>
      <c r="N270" s="198"/>
    </row>
    <row r="271" spans="13:14">
      <c r="M271" s="198"/>
      <c r="N271" s="198"/>
    </row>
    <row r="272" spans="13:14">
      <c r="M272" s="198"/>
      <c r="N272" s="198"/>
    </row>
    <row r="273" spans="13:14">
      <c r="M273" s="198"/>
      <c r="N273" s="198"/>
    </row>
    <row r="274" spans="13:14">
      <c r="M274" s="198"/>
      <c r="N274" s="198"/>
    </row>
    <row r="275" spans="13:14">
      <c r="M275" s="198"/>
      <c r="N275" s="198"/>
    </row>
    <row r="276" spans="13:14">
      <c r="M276" s="198"/>
      <c r="N276" s="198"/>
    </row>
    <row r="277" spans="13:14">
      <c r="M277" s="198"/>
      <c r="N277" s="198"/>
    </row>
    <row r="278" spans="13:14">
      <c r="M278" s="198"/>
      <c r="N278" s="198"/>
    </row>
    <row r="279" spans="13:14">
      <c r="M279" s="198"/>
      <c r="N279" s="198"/>
    </row>
    <row r="280" spans="13:14">
      <c r="M280" s="198"/>
      <c r="N280" s="198"/>
    </row>
    <row r="281" spans="13:14">
      <c r="M281" s="198"/>
      <c r="N281" s="198"/>
    </row>
    <row r="282" spans="13:14">
      <c r="M282" s="198"/>
      <c r="N282" s="198"/>
    </row>
    <row r="283" spans="13:14">
      <c r="M283" s="198"/>
      <c r="N283" s="198"/>
    </row>
    <row r="284" spans="13:14">
      <c r="M284" s="198"/>
      <c r="N284" s="198"/>
    </row>
    <row r="285" spans="13:14">
      <c r="M285" s="198"/>
      <c r="N285" s="198"/>
    </row>
    <row r="286" spans="13:14">
      <c r="M286" s="198"/>
      <c r="N286" s="198"/>
    </row>
    <row r="287" spans="13:14">
      <c r="M287" s="198"/>
      <c r="N287" s="198"/>
    </row>
    <row r="288" spans="13:14">
      <c r="M288" s="198"/>
      <c r="N288" s="198"/>
    </row>
    <row r="289" spans="13:14">
      <c r="M289" s="198"/>
      <c r="N289" s="198"/>
    </row>
    <row r="290" spans="13:14">
      <c r="M290" s="198"/>
      <c r="N290" s="198"/>
    </row>
    <row r="291" spans="13:14">
      <c r="M291" s="198"/>
      <c r="N291" s="198"/>
    </row>
    <row r="292" spans="13:14">
      <c r="M292" s="198"/>
      <c r="N292" s="198"/>
    </row>
    <row r="293" spans="13:14">
      <c r="M293" s="198"/>
      <c r="N293" s="198"/>
    </row>
    <row r="294" spans="13:14">
      <c r="M294" s="198"/>
      <c r="N294" s="198"/>
    </row>
    <row r="295" spans="13:14">
      <c r="M295" s="198"/>
      <c r="N295" s="198"/>
    </row>
    <row r="296" spans="13:14">
      <c r="M296" s="198"/>
      <c r="N296" s="198"/>
    </row>
    <row r="297" spans="13:14">
      <c r="M297" s="198"/>
      <c r="N297" s="198"/>
    </row>
    <row r="298" spans="13:14">
      <c r="M298" s="198"/>
      <c r="N298" s="198"/>
    </row>
    <row r="299" spans="13:14">
      <c r="M299" s="198"/>
      <c r="N299" s="198"/>
    </row>
    <row r="300" spans="13:14">
      <c r="M300" s="198"/>
      <c r="N300" s="198"/>
    </row>
    <row r="301" spans="13:14">
      <c r="M301" s="198"/>
      <c r="N301" s="198"/>
    </row>
    <row r="302" spans="13:14">
      <c r="M302" s="198"/>
      <c r="N302" s="198"/>
    </row>
    <row r="303" spans="13:14">
      <c r="M303" s="198"/>
      <c r="N303" s="198"/>
    </row>
    <row r="304" spans="13:14">
      <c r="M304" s="198"/>
      <c r="N304" s="198"/>
    </row>
    <row r="305" spans="13:14">
      <c r="M305" s="198"/>
      <c r="N305" s="198"/>
    </row>
    <row r="306" spans="13:14">
      <c r="M306" s="198"/>
      <c r="N306" s="198"/>
    </row>
    <row r="307" spans="13:14">
      <c r="M307" s="198"/>
      <c r="N307" s="198"/>
    </row>
    <row r="308" spans="13:14">
      <c r="M308" s="198"/>
      <c r="N308" s="198"/>
    </row>
    <row r="309" spans="13:14">
      <c r="M309" s="198"/>
      <c r="N309" s="198"/>
    </row>
    <row r="310" spans="13:14">
      <c r="M310" s="198"/>
      <c r="N310" s="198"/>
    </row>
    <row r="311" spans="13:14">
      <c r="M311" s="198"/>
      <c r="N311" s="198"/>
    </row>
    <row r="312" spans="13:14">
      <c r="M312" s="198"/>
      <c r="N312" s="198"/>
    </row>
    <row r="313" spans="13:14">
      <c r="M313" s="198"/>
      <c r="N313" s="198"/>
    </row>
    <row r="314" spans="13:14">
      <c r="M314" s="198"/>
      <c r="N314" s="198"/>
    </row>
    <row r="315" spans="13:14">
      <c r="M315" s="198"/>
      <c r="N315" s="198"/>
    </row>
    <row r="316" spans="13:14">
      <c r="M316" s="198"/>
      <c r="N316" s="198"/>
    </row>
    <row r="317" spans="13:14">
      <c r="M317" s="198"/>
      <c r="N317" s="198"/>
    </row>
    <row r="318" spans="13:14">
      <c r="M318" s="198"/>
      <c r="N318" s="198"/>
    </row>
    <row r="319" spans="13:14">
      <c r="M319" s="198"/>
      <c r="N319" s="198"/>
    </row>
    <row r="320" spans="13:14">
      <c r="M320" s="198"/>
      <c r="N320" s="198"/>
    </row>
    <row r="321" spans="13:14">
      <c r="M321" s="198"/>
      <c r="N321" s="198"/>
    </row>
    <row r="322" spans="13:14">
      <c r="M322" s="198"/>
      <c r="N322" s="198"/>
    </row>
    <row r="323" spans="13:14">
      <c r="M323" s="198"/>
      <c r="N323" s="198"/>
    </row>
    <row r="324" spans="13:14">
      <c r="M324" s="198"/>
      <c r="N324" s="198"/>
    </row>
    <row r="325" spans="13:14">
      <c r="M325" s="198"/>
      <c r="N325" s="198"/>
    </row>
    <row r="326" spans="13:14">
      <c r="M326" s="198"/>
      <c r="N326" s="198"/>
    </row>
    <row r="327" spans="13:14">
      <c r="M327" s="198"/>
      <c r="N327" s="198"/>
    </row>
    <row r="328" spans="13:14">
      <c r="M328" s="198"/>
      <c r="N328" s="198"/>
    </row>
    <row r="329" spans="13:14">
      <c r="M329" s="198"/>
      <c r="N329" s="198"/>
    </row>
    <row r="330" spans="13:14">
      <c r="M330" s="198"/>
      <c r="N330" s="198"/>
    </row>
    <row r="331" spans="13:14">
      <c r="M331" s="198"/>
      <c r="N331" s="198"/>
    </row>
    <row r="332" spans="13:14">
      <c r="M332" s="198"/>
      <c r="N332" s="198"/>
    </row>
    <row r="333" spans="13:14">
      <c r="M333" s="198"/>
      <c r="N333" s="198"/>
    </row>
    <row r="334" spans="13:14">
      <c r="M334" s="198"/>
      <c r="N334" s="198"/>
    </row>
    <row r="335" spans="13:14">
      <c r="M335" s="198"/>
      <c r="N335" s="198"/>
    </row>
    <row r="336" spans="13:14">
      <c r="M336" s="198"/>
      <c r="N336" s="198"/>
    </row>
    <row r="337" spans="13:14">
      <c r="M337" s="198"/>
      <c r="N337" s="198"/>
    </row>
    <row r="338" spans="13:14">
      <c r="M338" s="198"/>
      <c r="N338" s="198"/>
    </row>
    <row r="339" spans="13:14">
      <c r="M339" s="198"/>
      <c r="N339" s="198"/>
    </row>
    <row r="340" spans="13:14">
      <c r="M340" s="198"/>
      <c r="N340" s="198"/>
    </row>
    <row r="341" spans="13:14">
      <c r="M341" s="198"/>
      <c r="N341" s="198"/>
    </row>
    <row r="342" spans="13:14">
      <c r="M342" s="198"/>
      <c r="N342" s="198"/>
    </row>
    <row r="343" spans="13:14">
      <c r="M343" s="198"/>
      <c r="N343" s="198"/>
    </row>
    <row r="344" spans="13:14">
      <c r="M344" s="198"/>
      <c r="N344" s="198"/>
    </row>
    <row r="345" spans="13:14">
      <c r="M345" s="198"/>
      <c r="N345" s="198"/>
    </row>
    <row r="346" spans="13:14">
      <c r="M346" s="198"/>
      <c r="N346" s="198"/>
    </row>
    <row r="347" spans="13:14">
      <c r="M347" s="198"/>
      <c r="N347" s="198"/>
    </row>
    <row r="348" spans="13:14">
      <c r="M348" s="198"/>
      <c r="N348" s="198"/>
    </row>
    <row r="349" spans="13:14">
      <c r="M349" s="198"/>
      <c r="N349" s="198"/>
    </row>
    <row r="350" spans="13:14">
      <c r="M350" s="198"/>
      <c r="N350" s="198"/>
    </row>
    <row r="351" spans="13:14">
      <c r="M351" s="198"/>
      <c r="N351" s="198"/>
    </row>
    <row r="352" spans="13:14">
      <c r="M352" s="198"/>
      <c r="N352" s="198"/>
    </row>
    <row r="353" spans="13:14">
      <c r="M353" s="198"/>
      <c r="N353" s="198"/>
    </row>
    <row r="354" spans="13:14">
      <c r="M354" s="198"/>
      <c r="N354" s="198"/>
    </row>
    <row r="355" spans="13:14">
      <c r="M355" s="198"/>
      <c r="N355" s="198"/>
    </row>
    <row r="356" spans="13:14">
      <c r="M356" s="198"/>
      <c r="N356" s="198"/>
    </row>
    <row r="357" spans="13:14">
      <c r="M357" s="198"/>
      <c r="N357" s="198"/>
    </row>
    <row r="358" spans="13:14">
      <c r="M358" s="198"/>
      <c r="N358" s="198"/>
    </row>
    <row r="359" spans="13:14">
      <c r="M359" s="198"/>
      <c r="N359" s="198"/>
    </row>
    <row r="360" spans="13:14">
      <c r="M360" s="198"/>
      <c r="N360" s="198"/>
    </row>
    <row r="361" spans="13:14">
      <c r="M361" s="198"/>
      <c r="N361" s="198"/>
    </row>
    <row r="362" spans="13:14">
      <c r="M362" s="198"/>
      <c r="N362" s="198"/>
    </row>
    <row r="363" spans="13:14">
      <c r="M363" s="198"/>
      <c r="N363" s="198"/>
    </row>
    <row r="364" spans="13:14">
      <c r="M364" s="198"/>
      <c r="N364" s="198"/>
    </row>
    <row r="365" spans="13:14">
      <c r="M365" s="198"/>
      <c r="N365" s="198"/>
    </row>
    <row r="366" spans="13:14">
      <c r="M366" s="198"/>
      <c r="N366" s="198"/>
    </row>
    <row r="367" spans="13:14">
      <c r="M367" s="198"/>
      <c r="N367" s="198"/>
    </row>
    <row r="368" spans="13:14">
      <c r="M368" s="198"/>
      <c r="N368" s="198"/>
    </row>
    <row r="369" spans="13:14">
      <c r="M369" s="198"/>
      <c r="N369" s="198"/>
    </row>
    <row r="370" spans="13:14">
      <c r="M370" s="198"/>
      <c r="N370" s="198"/>
    </row>
    <row r="371" spans="13:14">
      <c r="M371" s="198"/>
      <c r="N371" s="198"/>
    </row>
    <row r="372" spans="13:14">
      <c r="M372" s="198"/>
      <c r="N372" s="198"/>
    </row>
    <row r="373" spans="13:14">
      <c r="M373" s="198"/>
      <c r="N373" s="198"/>
    </row>
    <row r="374" spans="13:14">
      <c r="M374" s="198"/>
      <c r="N374" s="198"/>
    </row>
    <row r="375" spans="13:14">
      <c r="M375" s="198"/>
      <c r="N375" s="198"/>
    </row>
    <row r="376" spans="13:14">
      <c r="M376" s="198"/>
      <c r="N376" s="198"/>
    </row>
    <row r="377" spans="13:14">
      <c r="M377" s="198"/>
      <c r="N377" s="198"/>
    </row>
    <row r="378" spans="13:14">
      <c r="M378" s="198"/>
      <c r="N378" s="198"/>
    </row>
    <row r="379" spans="13:14">
      <c r="M379" s="198"/>
      <c r="N379" s="198"/>
    </row>
    <row r="380" spans="13:14">
      <c r="M380" s="198"/>
      <c r="N380" s="198"/>
    </row>
    <row r="381" spans="13:14">
      <c r="M381" s="198"/>
      <c r="N381" s="198"/>
    </row>
    <row r="382" spans="13:14">
      <c r="M382" s="198"/>
      <c r="N382" s="198"/>
    </row>
    <row r="383" spans="13:14">
      <c r="M383" s="198"/>
      <c r="N383" s="198"/>
    </row>
    <row r="384" spans="13:14">
      <c r="M384" s="198"/>
      <c r="N384" s="198"/>
    </row>
    <row r="385" spans="13:14">
      <c r="M385" s="198"/>
      <c r="N385" s="198"/>
    </row>
    <row r="386" spans="13:14">
      <c r="M386" s="198"/>
      <c r="N386" s="198"/>
    </row>
    <row r="387" spans="13:14">
      <c r="M387" s="198"/>
      <c r="N387" s="198"/>
    </row>
    <row r="388" spans="13:14">
      <c r="M388" s="198"/>
      <c r="N388" s="198"/>
    </row>
    <row r="389" spans="13:14">
      <c r="M389" s="198"/>
      <c r="N389" s="198"/>
    </row>
    <row r="390" spans="13:14">
      <c r="M390" s="198"/>
      <c r="N390" s="198"/>
    </row>
    <row r="391" spans="13:14">
      <c r="M391" s="198"/>
      <c r="N391" s="198"/>
    </row>
    <row r="392" spans="13:14">
      <c r="M392" s="198"/>
      <c r="N392" s="198"/>
    </row>
    <row r="393" spans="13:14">
      <c r="M393" s="198"/>
      <c r="N393" s="198"/>
    </row>
    <row r="394" spans="13:14">
      <c r="M394" s="198"/>
      <c r="N394" s="198"/>
    </row>
    <row r="395" spans="13:14">
      <c r="M395" s="198"/>
      <c r="N395" s="198"/>
    </row>
    <row r="396" spans="13:14">
      <c r="M396" s="198"/>
      <c r="N396" s="198"/>
    </row>
    <row r="397" spans="13:14">
      <c r="M397" s="198"/>
      <c r="N397" s="198"/>
    </row>
    <row r="398" spans="13:14">
      <c r="M398" s="198"/>
      <c r="N398" s="198"/>
    </row>
    <row r="399" spans="13:14">
      <c r="M399" s="198"/>
      <c r="N399" s="198"/>
    </row>
    <row r="400" spans="13:14">
      <c r="M400" s="198"/>
      <c r="N400" s="198"/>
    </row>
    <row r="401" spans="13:14">
      <c r="M401" s="198"/>
      <c r="N401" s="198"/>
    </row>
    <row r="402" spans="13:14">
      <c r="M402" s="198"/>
      <c r="N402" s="198"/>
    </row>
    <row r="403" spans="13:14">
      <c r="M403" s="198"/>
      <c r="N403" s="198"/>
    </row>
    <row r="404" spans="13:14">
      <c r="M404" s="198"/>
      <c r="N404" s="198"/>
    </row>
    <row r="405" spans="13:14">
      <c r="M405" s="198"/>
      <c r="N405" s="198"/>
    </row>
    <row r="406" spans="13:14">
      <c r="M406" s="198"/>
      <c r="N406" s="198"/>
    </row>
    <row r="407" spans="13:14">
      <c r="M407" s="198"/>
      <c r="N407" s="198"/>
    </row>
    <row r="408" spans="13:14">
      <c r="M408" s="198"/>
      <c r="N408" s="198"/>
    </row>
    <row r="409" spans="13:14">
      <c r="M409" s="198"/>
      <c r="N409" s="198"/>
    </row>
    <row r="410" spans="13:14">
      <c r="M410" s="198"/>
      <c r="N410" s="198"/>
    </row>
    <row r="411" spans="13:14">
      <c r="M411" s="198"/>
      <c r="N411" s="198"/>
    </row>
    <row r="412" spans="13:14">
      <c r="M412" s="198"/>
      <c r="N412" s="198"/>
    </row>
    <row r="413" spans="13:14">
      <c r="M413" s="198"/>
      <c r="N413" s="198"/>
    </row>
    <row r="414" spans="13:14">
      <c r="M414" s="198"/>
      <c r="N414" s="198"/>
    </row>
    <row r="415" spans="13:14">
      <c r="M415" s="198"/>
      <c r="N415" s="198"/>
    </row>
    <row r="416" spans="13:14">
      <c r="M416" s="198"/>
      <c r="N416" s="198"/>
    </row>
    <row r="417" spans="13:14">
      <c r="M417" s="198"/>
      <c r="N417" s="198"/>
    </row>
    <row r="418" spans="13:14">
      <c r="M418" s="198"/>
      <c r="N418" s="198"/>
    </row>
    <row r="419" spans="13:14">
      <c r="M419" s="198"/>
      <c r="N419" s="198"/>
    </row>
    <row r="420" spans="13:14">
      <c r="M420" s="198"/>
      <c r="N420" s="198"/>
    </row>
    <row r="421" spans="13:14">
      <c r="M421" s="198"/>
      <c r="N421" s="198"/>
    </row>
    <row r="422" spans="13:14">
      <c r="M422" s="198"/>
      <c r="N422" s="198"/>
    </row>
    <row r="423" spans="13:14">
      <c r="M423" s="198"/>
      <c r="N423" s="198"/>
    </row>
    <row r="424" spans="13:14">
      <c r="M424" s="198"/>
      <c r="N424" s="198"/>
    </row>
    <row r="425" spans="13:14">
      <c r="M425" s="198"/>
      <c r="N425" s="198"/>
    </row>
    <row r="426" spans="13:14">
      <c r="M426" s="198"/>
      <c r="N426" s="198"/>
    </row>
    <row r="427" spans="13:14">
      <c r="M427" s="198"/>
      <c r="N427" s="198"/>
    </row>
    <row r="428" spans="13:14">
      <c r="M428" s="198"/>
      <c r="N428" s="198"/>
    </row>
    <row r="429" spans="13:14">
      <c r="M429" s="198"/>
      <c r="N429" s="198"/>
    </row>
    <row r="430" spans="13:14">
      <c r="M430" s="198"/>
      <c r="N430" s="198"/>
    </row>
    <row r="431" spans="13:14">
      <c r="M431" s="198"/>
      <c r="N431" s="198"/>
    </row>
    <row r="432" spans="13:14">
      <c r="M432" s="198"/>
      <c r="N432" s="198"/>
    </row>
    <row r="433" spans="13:14">
      <c r="M433" s="198"/>
      <c r="N433" s="198"/>
    </row>
    <row r="434" spans="13:14">
      <c r="M434" s="198"/>
      <c r="N434" s="198"/>
    </row>
    <row r="435" spans="13:14">
      <c r="M435" s="198"/>
      <c r="N435" s="198"/>
    </row>
    <row r="436" spans="13:14">
      <c r="M436" s="198"/>
      <c r="N436" s="198"/>
    </row>
    <row r="437" spans="13:14">
      <c r="M437" s="198"/>
      <c r="N437" s="198"/>
    </row>
    <row r="438" spans="13:14">
      <c r="M438" s="198"/>
      <c r="N438" s="198"/>
    </row>
    <row r="439" spans="13:14">
      <c r="M439" s="198"/>
      <c r="N439" s="198"/>
    </row>
    <row r="440" spans="13:14">
      <c r="M440" s="198"/>
      <c r="N440" s="198"/>
    </row>
    <row r="441" spans="13:14">
      <c r="M441" s="198"/>
      <c r="N441" s="198"/>
    </row>
    <row r="442" spans="13:14">
      <c r="M442" s="198"/>
      <c r="N442" s="198"/>
    </row>
    <row r="443" spans="13:14">
      <c r="M443" s="198"/>
      <c r="N443" s="198"/>
    </row>
    <row r="444" spans="13:14">
      <c r="M444" s="198"/>
      <c r="N444" s="198"/>
    </row>
    <row r="445" spans="13:14">
      <c r="M445" s="198"/>
      <c r="N445" s="198"/>
    </row>
    <row r="446" spans="13:14">
      <c r="M446" s="198"/>
      <c r="N446" s="198"/>
    </row>
    <row r="447" spans="13:14">
      <c r="M447" s="198"/>
      <c r="N447" s="198"/>
    </row>
    <row r="448" spans="13:14">
      <c r="M448" s="198"/>
      <c r="N448" s="198"/>
    </row>
    <row r="449" spans="13:14">
      <c r="M449" s="198"/>
      <c r="N449" s="198"/>
    </row>
    <row r="450" spans="13:14">
      <c r="M450" s="198"/>
      <c r="N450" s="198"/>
    </row>
    <row r="451" spans="13:14">
      <c r="M451" s="198"/>
      <c r="N451" s="198"/>
    </row>
    <row r="452" spans="13:14">
      <c r="M452" s="198"/>
      <c r="N452" s="198"/>
    </row>
    <row r="453" spans="13:14">
      <c r="M453" s="198"/>
      <c r="N453" s="198"/>
    </row>
    <row r="454" spans="13:14">
      <c r="M454" s="198"/>
      <c r="N454" s="198"/>
    </row>
    <row r="455" spans="13:14">
      <c r="M455" s="198"/>
      <c r="N455" s="198"/>
    </row>
    <row r="456" spans="13:14">
      <c r="M456" s="198"/>
      <c r="N456" s="198"/>
    </row>
    <row r="457" spans="13:14">
      <c r="M457" s="198"/>
      <c r="N457" s="198"/>
    </row>
    <row r="458" spans="13:14">
      <c r="M458" s="198"/>
      <c r="N458" s="198"/>
    </row>
    <row r="459" spans="13:14">
      <c r="M459" s="198"/>
      <c r="N459" s="198"/>
    </row>
    <row r="460" spans="13:14">
      <c r="M460" s="198"/>
      <c r="N460" s="198"/>
    </row>
    <row r="461" spans="13:14">
      <c r="M461" s="198"/>
      <c r="N461" s="198"/>
    </row>
    <row r="462" spans="13:14">
      <c r="M462" s="198"/>
      <c r="N462" s="198"/>
    </row>
    <row r="463" spans="13:14">
      <c r="M463" s="198"/>
      <c r="N463" s="198"/>
    </row>
    <row r="464" spans="13:14">
      <c r="M464" s="198"/>
      <c r="N464" s="198"/>
    </row>
    <row r="465" spans="13:14">
      <c r="M465" s="198"/>
      <c r="N465" s="198"/>
    </row>
    <row r="466" spans="13:14">
      <c r="M466" s="198"/>
      <c r="N466" s="198"/>
    </row>
    <row r="467" spans="13:14">
      <c r="M467" s="198"/>
      <c r="N467" s="198"/>
    </row>
    <row r="468" spans="13:14">
      <c r="M468" s="198"/>
      <c r="N468" s="198"/>
    </row>
    <row r="469" spans="13:14">
      <c r="M469" s="198"/>
      <c r="N469" s="198"/>
    </row>
    <row r="470" spans="13:14">
      <c r="M470" s="198"/>
      <c r="N470" s="198"/>
    </row>
    <row r="471" spans="13:14">
      <c r="M471" s="198"/>
      <c r="N471" s="198"/>
    </row>
    <row r="472" spans="13:14">
      <c r="M472" s="198"/>
      <c r="N472" s="198"/>
    </row>
    <row r="473" spans="13:14">
      <c r="M473" s="198"/>
      <c r="N473" s="198"/>
    </row>
    <row r="474" spans="13:14">
      <c r="M474" s="198"/>
      <c r="N474" s="198"/>
    </row>
    <row r="475" spans="13:14">
      <c r="M475" s="198"/>
      <c r="N475" s="198"/>
    </row>
    <row r="476" spans="13:14">
      <c r="M476" s="198"/>
      <c r="N476" s="198"/>
    </row>
    <row r="477" spans="13:14">
      <c r="M477" s="198"/>
      <c r="N477" s="198"/>
    </row>
    <row r="478" spans="13:14">
      <c r="M478" s="198"/>
      <c r="N478" s="198"/>
    </row>
    <row r="479" spans="13:14">
      <c r="M479" s="198"/>
      <c r="N479" s="198"/>
    </row>
    <row r="480" spans="13:14">
      <c r="M480" s="198"/>
      <c r="N480" s="198"/>
    </row>
    <row r="481" spans="13:14">
      <c r="M481" s="198"/>
      <c r="N481" s="198"/>
    </row>
    <row r="482" spans="13:14">
      <c r="M482" s="198"/>
      <c r="N482" s="198"/>
    </row>
    <row r="483" spans="13:14">
      <c r="M483" s="198"/>
      <c r="N483" s="198"/>
    </row>
    <row r="484" spans="13:14">
      <c r="M484" s="198"/>
      <c r="N484" s="198"/>
    </row>
    <row r="485" spans="13:14">
      <c r="M485" s="198"/>
      <c r="N485" s="198"/>
    </row>
    <row r="486" spans="13:14">
      <c r="M486" s="198"/>
      <c r="N486" s="198"/>
    </row>
    <row r="487" spans="13:14">
      <c r="M487" s="198"/>
      <c r="N487" s="198"/>
    </row>
    <row r="488" spans="13:14">
      <c r="M488" s="198"/>
      <c r="N488" s="198"/>
    </row>
    <row r="489" spans="13:14">
      <c r="M489" s="198"/>
      <c r="N489" s="198"/>
    </row>
    <row r="490" spans="13:14">
      <c r="M490" s="198"/>
      <c r="N490" s="198"/>
    </row>
    <row r="491" spans="13:14">
      <c r="M491" s="198"/>
      <c r="N491" s="198"/>
    </row>
    <row r="492" spans="13:14">
      <c r="M492" s="198"/>
      <c r="N492" s="198"/>
    </row>
    <row r="493" spans="13:14">
      <c r="M493" s="198"/>
      <c r="N493" s="198"/>
    </row>
    <row r="494" spans="13:14">
      <c r="M494" s="198"/>
      <c r="N494" s="198"/>
    </row>
    <row r="495" spans="13:14">
      <c r="M495" s="198"/>
      <c r="N495" s="198"/>
    </row>
    <row r="496" spans="13:14">
      <c r="M496" s="198"/>
      <c r="N496" s="198"/>
    </row>
    <row r="497" spans="13:14">
      <c r="M497" s="198"/>
      <c r="N497" s="198"/>
    </row>
    <row r="498" spans="13:14">
      <c r="M498" s="198"/>
      <c r="N498" s="198"/>
    </row>
    <row r="499" spans="13:14">
      <c r="M499" s="198"/>
      <c r="N499" s="198"/>
    </row>
    <row r="500" spans="13:14">
      <c r="M500" s="198"/>
      <c r="N500" s="198"/>
    </row>
    <row r="501" spans="13:14">
      <c r="M501" s="198"/>
      <c r="N501" s="198"/>
    </row>
    <row r="502" spans="13:14">
      <c r="M502" s="198"/>
      <c r="N502" s="198"/>
    </row>
    <row r="503" spans="13:14">
      <c r="M503" s="198"/>
      <c r="N503" s="198"/>
    </row>
    <row r="504" spans="13:14">
      <c r="M504" s="198"/>
      <c r="N504" s="198"/>
    </row>
    <row r="505" spans="13:14">
      <c r="M505" s="198"/>
      <c r="N505" s="198"/>
    </row>
    <row r="506" spans="13:14">
      <c r="M506" s="198"/>
      <c r="N506" s="198"/>
    </row>
    <row r="507" spans="13:14">
      <c r="M507" s="198"/>
      <c r="N507" s="198"/>
    </row>
    <row r="508" spans="13:14">
      <c r="M508" s="198"/>
      <c r="N508" s="198"/>
    </row>
    <row r="509" spans="13:14">
      <c r="M509" s="198"/>
      <c r="N509" s="198"/>
    </row>
    <row r="510" spans="13:14">
      <c r="M510" s="198"/>
      <c r="N510" s="198"/>
    </row>
    <row r="511" spans="13:14">
      <c r="M511" s="198"/>
      <c r="N511" s="198"/>
    </row>
    <row r="512" spans="13:14">
      <c r="M512" s="198"/>
      <c r="N512" s="198"/>
    </row>
    <row r="513" spans="13:14">
      <c r="M513" s="198"/>
      <c r="N513" s="198"/>
    </row>
    <row r="514" spans="13:14">
      <c r="M514" s="198"/>
      <c r="N514" s="198"/>
    </row>
    <row r="515" spans="13:14">
      <c r="M515" s="198"/>
      <c r="N515" s="198"/>
    </row>
    <row r="516" spans="13:14">
      <c r="M516" s="198"/>
      <c r="N516" s="198"/>
    </row>
    <row r="517" spans="13:14">
      <c r="M517" s="198"/>
      <c r="N517" s="198"/>
    </row>
    <row r="518" spans="13:14">
      <c r="M518" s="198"/>
      <c r="N518" s="198"/>
    </row>
    <row r="519" spans="13:14">
      <c r="M519" s="198"/>
      <c r="N519" s="198"/>
    </row>
    <row r="520" spans="13:14">
      <c r="M520" s="198"/>
      <c r="N520" s="198"/>
    </row>
    <row r="521" spans="13:14">
      <c r="M521" s="198"/>
      <c r="N521" s="198"/>
    </row>
    <row r="522" spans="13:14">
      <c r="M522" s="198"/>
      <c r="N522" s="198"/>
    </row>
    <row r="523" spans="13:14">
      <c r="M523" s="198"/>
      <c r="N523" s="198"/>
    </row>
    <row r="524" spans="13:14">
      <c r="M524" s="198"/>
      <c r="N524" s="198"/>
    </row>
    <row r="525" spans="13:14">
      <c r="M525" s="198"/>
      <c r="N525" s="198"/>
    </row>
    <row r="526" spans="13:14">
      <c r="M526" s="198"/>
      <c r="N526" s="198"/>
    </row>
    <row r="527" spans="13:14">
      <c r="M527" s="198"/>
      <c r="N527" s="198"/>
    </row>
    <row r="528" spans="13:14">
      <c r="M528" s="198"/>
      <c r="N528" s="198"/>
    </row>
    <row r="529" spans="13:14">
      <c r="M529" s="198"/>
      <c r="N529" s="198"/>
    </row>
    <row r="530" spans="13:14">
      <c r="M530" s="198"/>
      <c r="N530" s="198"/>
    </row>
    <row r="531" spans="13:14">
      <c r="M531" s="198"/>
      <c r="N531" s="198"/>
    </row>
    <row r="532" spans="13:14">
      <c r="M532" s="198"/>
      <c r="N532" s="198"/>
    </row>
    <row r="533" spans="13:14">
      <c r="M533" s="198"/>
      <c r="N533" s="198"/>
    </row>
    <row r="534" spans="13:14">
      <c r="M534" s="198"/>
      <c r="N534" s="198"/>
    </row>
    <row r="535" spans="13:14">
      <c r="M535" s="198"/>
      <c r="N535" s="198"/>
    </row>
    <row r="536" spans="13:14">
      <c r="M536" s="198"/>
      <c r="N536" s="198"/>
    </row>
    <row r="537" spans="13:14">
      <c r="M537" s="198"/>
      <c r="N537" s="198"/>
    </row>
    <row r="538" spans="13:14">
      <c r="M538" s="198"/>
      <c r="N538" s="198"/>
    </row>
    <row r="539" spans="13:14">
      <c r="M539" s="198"/>
      <c r="N539" s="198"/>
    </row>
    <row r="540" spans="13:14">
      <c r="M540" s="198"/>
      <c r="N540" s="198"/>
    </row>
    <row r="541" spans="13:14">
      <c r="M541" s="198"/>
      <c r="N541" s="198"/>
    </row>
    <row r="542" spans="13:14">
      <c r="M542" s="198"/>
      <c r="N542" s="198"/>
    </row>
    <row r="543" spans="13:14">
      <c r="M543" s="198"/>
      <c r="N543" s="198"/>
    </row>
    <row r="544" spans="13:14">
      <c r="M544" s="198"/>
      <c r="N544" s="198"/>
    </row>
    <row r="545" spans="13:14">
      <c r="M545" s="198"/>
      <c r="N545" s="198"/>
    </row>
    <row r="546" spans="13:14">
      <c r="M546" s="198"/>
      <c r="N546" s="198"/>
    </row>
    <row r="547" spans="13:14">
      <c r="M547" s="198"/>
      <c r="N547" s="198"/>
    </row>
    <row r="548" spans="13:14">
      <c r="M548" s="198"/>
      <c r="N548" s="198"/>
    </row>
    <row r="549" spans="13:14">
      <c r="M549" s="198"/>
      <c r="N549" s="198"/>
    </row>
    <row r="550" spans="13:14">
      <c r="M550" s="198"/>
      <c r="N550" s="198"/>
    </row>
    <row r="551" spans="13:14">
      <c r="M551" s="198"/>
      <c r="N551" s="198"/>
    </row>
    <row r="552" spans="13:14">
      <c r="M552" s="198"/>
      <c r="N552" s="198"/>
    </row>
    <row r="553" spans="13:14">
      <c r="M553" s="198"/>
      <c r="N553" s="198"/>
    </row>
    <row r="554" spans="13:14">
      <c r="M554" s="198"/>
      <c r="N554" s="198"/>
    </row>
    <row r="555" spans="13:14">
      <c r="M555" s="198"/>
      <c r="N555" s="198"/>
    </row>
    <row r="556" spans="13:14">
      <c r="M556" s="198"/>
      <c r="N556" s="198"/>
    </row>
    <row r="557" spans="13:14">
      <c r="M557" s="198"/>
      <c r="N557" s="198"/>
    </row>
    <row r="558" spans="13:14">
      <c r="M558" s="198"/>
      <c r="N558" s="198"/>
    </row>
    <row r="559" spans="13:14">
      <c r="M559" s="198"/>
      <c r="N559" s="198"/>
    </row>
    <row r="560" spans="13:14">
      <c r="M560" s="198"/>
      <c r="N560" s="198"/>
    </row>
    <row r="561" spans="13:14">
      <c r="M561" s="198"/>
      <c r="N561" s="198"/>
    </row>
    <row r="562" spans="13:14">
      <c r="M562" s="198"/>
      <c r="N562" s="198"/>
    </row>
    <row r="563" spans="13:14">
      <c r="M563" s="198"/>
      <c r="N563" s="198"/>
    </row>
    <row r="564" spans="13:14">
      <c r="M564" s="198"/>
      <c r="N564" s="198"/>
    </row>
    <row r="565" spans="13:14">
      <c r="M565" s="198"/>
      <c r="N565" s="198"/>
    </row>
    <row r="566" spans="13:14">
      <c r="M566" s="198"/>
      <c r="N566" s="198"/>
    </row>
    <row r="567" spans="13:14">
      <c r="M567" s="198"/>
      <c r="N567" s="198"/>
    </row>
    <row r="568" spans="13:14">
      <c r="M568" s="198"/>
      <c r="N568" s="198"/>
    </row>
    <row r="569" spans="13:14">
      <c r="M569" s="198"/>
      <c r="N569" s="198"/>
    </row>
    <row r="570" spans="13:14">
      <c r="M570" s="198"/>
      <c r="N570" s="198"/>
    </row>
    <row r="571" spans="13:14">
      <c r="M571" s="198"/>
      <c r="N571" s="198"/>
    </row>
    <row r="572" spans="13:14">
      <c r="M572" s="198"/>
      <c r="N572" s="198"/>
    </row>
    <row r="573" spans="13:14">
      <c r="M573" s="198"/>
      <c r="N573" s="198"/>
    </row>
    <row r="574" spans="13:14">
      <c r="M574" s="198"/>
      <c r="N574" s="198"/>
    </row>
    <row r="575" spans="13:14">
      <c r="M575" s="198"/>
      <c r="N575" s="198"/>
    </row>
    <row r="576" spans="13:14">
      <c r="M576" s="198"/>
      <c r="N576" s="198"/>
    </row>
    <row r="577" spans="13:14">
      <c r="M577" s="198"/>
      <c r="N577" s="198"/>
    </row>
    <row r="578" spans="13:14">
      <c r="M578" s="198"/>
      <c r="N578" s="198"/>
    </row>
    <row r="579" spans="13:14">
      <c r="M579" s="198"/>
      <c r="N579" s="198"/>
    </row>
    <row r="580" spans="13:14">
      <c r="M580" s="198"/>
      <c r="N580" s="198"/>
    </row>
    <row r="581" spans="13:14">
      <c r="M581" s="198"/>
      <c r="N581" s="198"/>
    </row>
    <row r="582" spans="13:14">
      <c r="M582" s="198"/>
      <c r="N582" s="198"/>
    </row>
    <row r="583" spans="13:14">
      <c r="M583" s="198"/>
      <c r="N583" s="198"/>
    </row>
    <row r="584" spans="13:14">
      <c r="M584" s="198"/>
      <c r="N584" s="198"/>
    </row>
    <row r="585" spans="13:14">
      <c r="M585" s="198"/>
      <c r="N585" s="198"/>
    </row>
    <row r="586" spans="13:14">
      <c r="M586" s="198"/>
      <c r="N586" s="198"/>
    </row>
    <row r="587" spans="13:14">
      <c r="M587" s="198"/>
      <c r="N587" s="198"/>
    </row>
    <row r="588" spans="13:14">
      <c r="M588" s="198"/>
      <c r="N588" s="198"/>
    </row>
    <row r="589" spans="13:14">
      <c r="M589" s="198"/>
      <c r="N589" s="198"/>
    </row>
    <row r="590" spans="13:14">
      <c r="M590" s="198"/>
      <c r="N590" s="198"/>
    </row>
    <row r="591" spans="13:14">
      <c r="M591" s="198"/>
      <c r="N591" s="198"/>
    </row>
    <row r="592" spans="13:14">
      <c r="M592" s="198"/>
      <c r="N592" s="198"/>
    </row>
    <row r="593" spans="13:14">
      <c r="M593" s="198"/>
      <c r="N593" s="198"/>
    </row>
    <row r="594" spans="13:14">
      <c r="M594" s="198"/>
      <c r="N594" s="198"/>
    </row>
    <row r="595" spans="13:14">
      <c r="M595" s="198"/>
      <c r="N595" s="198"/>
    </row>
    <row r="596" spans="13:14">
      <c r="M596" s="198"/>
      <c r="N596" s="198"/>
    </row>
    <row r="597" spans="13:14">
      <c r="M597" s="198"/>
      <c r="N597" s="198"/>
    </row>
    <row r="598" spans="13:14">
      <c r="M598" s="198"/>
      <c r="N598" s="198"/>
    </row>
    <row r="599" spans="13:14">
      <c r="M599" s="198"/>
      <c r="N599" s="198"/>
    </row>
    <row r="600" spans="13:14">
      <c r="M600" s="198"/>
      <c r="N600" s="198"/>
    </row>
    <row r="601" spans="13:14">
      <c r="M601" s="198"/>
      <c r="N601" s="198"/>
    </row>
    <row r="602" spans="13:14">
      <c r="M602" s="198"/>
      <c r="N602" s="198"/>
    </row>
    <row r="603" spans="13:14">
      <c r="M603" s="198"/>
      <c r="N603" s="198"/>
    </row>
    <row r="604" spans="13:14">
      <c r="M604" s="198"/>
      <c r="N604" s="198"/>
    </row>
    <row r="605" spans="13:14">
      <c r="M605" s="198"/>
      <c r="N605" s="198"/>
    </row>
    <row r="606" spans="13:14">
      <c r="M606" s="198"/>
      <c r="N606" s="198"/>
    </row>
    <row r="607" spans="13:14">
      <c r="M607" s="198"/>
      <c r="N607" s="198"/>
    </row>
    <row r="608" spans="13:14">
      <c r="M608" s="198"/>
      <c r="N608" s="198"/>
    </row>
    <row r="609" spans="13:14">
      <c r="M609" s="198"/>
      <c r="N609" s="198"/>
    </row>
    <row r="610" spans="13:14">
      <c r="M610" s="198"/>
      <c r="N610" s="198"/>
    </row>
    <row r="611" spans="13:14">
      <c r="M611" s="198"/>
      <c r="N611" s="198"/>
    </row>
    <row r="612" spans="13:14">
      <c r="M612" s="198"/>
      <c r="N612" s="198"/>
    </row>
    <row r="613" spans="13:14">
      <c r="M613" s="198"/>
      <c r="N613" s="198"/>
    </row>
    <row r="614" spans="13:14">
      <c r="M614" s="198"/>
      <c r="N614" s="198"/>
    </row>
    <row r="615" spans="13:14">
      <c r="M615" s="198"/>
      <c r="N615" s="198"/>
    </row>
    <row r="616" spans="13:14">
      <c r="M616" s="198"/>
      <c r="N616" s="198"/>
    </row>
    <row r="617" spans="13:14">
      <c r="M617" s="198"/>
      <c r="N617" s="198"/>
    </row>
    <row r="618" spans="13:14">
      <c r="M618" s="198"/>
      <c r="N618" s="198"/>
    </row>
    <row r="619" spans="13:14">
      <c r="M619" s="198"/>
      <c r="N619" s="198"/>
    </row>
    <row r="620" spans="13:14">
      <c r="M620" s="198"/>
      <c r="N620" s="198"/>
    </row>
    <row r="621" spans="13:14">
      <c r="M621" s="198"/>
      <c r="N621" s="198"/>
    </row>
    <row r="622" spans="13:14">
      <c r="M622" s="198"/>
      <c r="N622" s="198"/>
    </row>
    <row r="623" spans="13:14">
      <c r="M623" s="198"/>
      <c r="N623" s="198"/>
    </row>
    <row r="624" spans="13:14">
      <c r="M624" s="198"/>
      <c r="N624" s="198"/>
    </row>
    <row r="625" spans="13:14">
      <c r="M625" s="198"/>
      <c r="N625" s="198"/>
    </row>
    <row r="626" spans="13:14">
      <c r="M626" s="198"/>
      <c r="N626" s="198"/>
    </row>
    <row r="627" spans="13:14">
      <c r="M627" s="198"/>
      <c r="N627" s="198"/>
    </row>
    <row r="628" spans="13:14">
      <c r="M628" s="198"/>
      <c r="N628" s="198"/>
    </row>
    <row r="629" spans="13:14">
      <c r="M629" s="198"/>
      <c r="N629" s="198"/>
    </row>
    <row r="630" spans="13:14">
      <c r="M630" s="198"/>
      <c r="N630" s="198"/>
    </row>
    <row r="631" spans="13:14">
      <c r="M631" s="198"/>
      <c r="N631" s="198"/>
    </row>
    <row r="632" spans="13:14">
      <c r="M632" s="198"/>
      <c r="N632" s="198"/>
    </row>
    <row r="633" spans="13:14">
      <c r="M633" s="198"/>
      <c r="N633" s="198"/>
    </row>
    <row r="634" spans="13:14">
      <c r="M634" s="198"/>
      <c r="N634" s="198"/>
    </row>
    <row r="635" spans="13:14">
      <c r="M635" s="198"/>
      <c r="N635" s="198"/>
    </row>
    <row r="636" spans="13:14">
      <c r="M636" s="198"/>
      <c r="N636" s="198"/>
    </row>
    <row r="637" spans="13:14">
      <c r="M637" s="198"/>
      <c r="N637" s="198"/>
    </row>
    <row r="638" spans="13:14">
      <c r="M638" s="198"/>
      <c r="N638" s="198"/>
    </row>
    <row r="639" spans="13:14">
      <c r="M639" s="198"/>
      <c r="N639" s="198"/>
    </row>
    <row r="640" spans="13:14">
      <c r="M640" s="198"/>
      <c r="N640" s="198"/>
    </row>
    <row r="641" spans="13:14">
      <c r="M641" s="198"/>
      <c r="N641" s="198"/>
    </row>
    <row r="642" spans="13:14">
      <c r="M642" s="198"/>
      <c r="N642" s="198"/>
    </row>
    <row r="643" spans="13:14">
      <c r="M643" s="198"/>
      <c r="N643" s="198"/>
    </row>
    <row r="644" spans="13:14">
      <c r="M644" s="198"/>
      <c r="N644" s="198"/>
    </row>
    <row r="645" spans="13:14">
      <c r="M645" s="198"/>
      <c r="N645" s="198"/>
    </row>
    <row r="646" spans="13:14">
      <c r="M646" s="198"/>
      <c r="N646" s="198"/>
    </row>
    <row r="647" spans="13:14">
      <c r="M647" s="198"/>
      <c r="N647" s="198"/>
    </row>
    <row r="648" spans="13:14">
      <c r="M648" s="198"/>
      <c r="N648" s="198"/>
    </row>
    <row r="649" spans="13:14">
      <c r="M649" s="198"/>
      <c r="N649" s="198"/>
    </row>
    <row r="650" spans="13:14">
      <c r="M650" s="198"/>
      <c r="N650" s="198"/>
    </row>
    <row r="651" spans="13:14">
      <c r="M651" s="198"/>
      <c r="N651" s="198"/>
    </row>
    <row r="652" spans="13:14">
      <c r="M652" s="198"/>
      <c r="N652" s="198"/>
    </row>
    <row r="653" spans="13:14">
      <c r="M653" s="198"/>
      <c r="N653" s="198"/>
    </row>
    <row r="654" spans="13:14">
      <c r="M654" s="198"/>
      <c r="N654" s="198"/>
    </row>
    <row r="655" spans="13:14">
      <c r="M655" s="198"/>
      <c r="N655" s="198"/>
    </row>
    <row r="656" spans="13:14">
      <c r="M656" s="198"/>
      <c r="N656" s="198"/>
    </row>
    <row r="657" spans="13:14">
      <c r="M657" s="198"/>
      <c r="N657" s="198"/>
    </row>
    <row r="658" spans="13:14">
      <c r="M658" s="198"/>
      <c r="N658" s="198"/>
    </row>
    <row r="659" spans="13:14">
      <c r="M659" s="198"/>
      <c r="N659" s="198"/>
    </row>
    <row r="660" spans="13:14">
      <c r="M660" s="198"/>
      <c r="N660" s="198"/>
    </row>
    <row r="661" spans="13:14">
      <c r="M661" s="198"/>
      <c r="N661" s="198"/>
    </row>
    <row r="662" spans="13:14">
      <c r="M662" s="198"/>
      <c r="N662" s="198"/>
    </row>
    <row r="663" spans="13:14">
      <c r="M663" s="198"/>
      <c r="N663" s="198"/>
    </row>
    <row r="664" spans="13:14">
      <c r="M664" s="198"/>
      <c r="N664" s="198"/>
    </row>
    <row r="665" spans="13:14">
      <c r="M665" s="198"/>
      <c r="N665" s="198"/>
    </row>
    <row r="666" spans="13:14">
      <c r="M666" s="198"/>
      <c r="N666" s="198"/>
    </row>
    <row r="667" spans="13:14">
      <c r="M667" s="198"/>
      <c r="N667" s="198"/>
    </row>
    <row r="668" spans="13:14">
      <c r="M668" s="198"/>
      <c r="N668" s="198"/>
    </row>
    <row r="669" spans="13:14">
      <c r="M669" s="198"/>
      <c r="N669" s="198"/>
    </row>
    <row r="670" spans="13:14">
      <c r="M670" s="198"/>
      <c r="N670" s="198"/>
    </row>
    <row r="671" spans="13:14">
      <c r="M671" s="198"/>
      <c r="N671" s="198"/>
    </row>
    <row r="672" spans="13:14">
      <c r="M672" s="198"/>
      <c r="N672" s="198"/>
    </row>
    <row r="673" spans="13:14">
      <c r="M673" s="198"/>
      <c r="N673" s="198"/>
    </row>
    <row r="674" spans="13:14">
      <c r="M674" s="198"/>
      <c r="N674" s="198"/>
    </row>
    <row r="675" spans="13:14">
      <c r="M675" s="198"/>
      <c r="N675" s="198"/>
    </row>
    <row r="676" spans="13:14">
      <c r="M676" s="198"/>
      <c r="N676" s="198"/>
    </row>
    <row r="677" spans="13:14">
      <c r="M677" s="198"/>
      <c r="N677" s="198"/>
    </row>
    <row r="678" spans="13:14">
      <c r="M678" s="198"/>
      <c r="N678" s="198"/>
    </row>
    <row r="679" spans="13:14">
      <c r="M679" s="198"/>
      <c r="N679" s="198"/>
    </row>
    <row r="680" spans="13:14">
      <c r="M680" s="198"/>
      <c r="N680" s="198"/>
    </row>
    <row r="681" spans="13:14">
      <c r="M681" s="198"/>
      <c r="N681" s="198"/>
    </row>
    <row r="682" spans="13:14">
      <c r="M682" s="198"/>
      <c r="N682" s="198"/>
    </row>
    <row r="683" spans="13:14">
      <c r="M683" s="198"/>
      <c r="N683" s="198"/>
    </row>
    <row r="684" spans="13:14">
      <c r="M684" s="198"/>
      <c r="N684" s="198"/>
    </row>
    <row r="685" spans="13:14">
      <c r="M685" s="198"/>
      <c r="N685" s="198"/>
    </row>
    <row r="686" spans="13:14">
      <c r="M686" s="198"/>
      <c r="N686" s="198"/>
    </row>
    <row r="687" spans="13:14">
      <c r="M687" s="198"/>
      <c r="N687" s="198"/>
    </row>
    <row r="688" spans="13:14">
      <c r="M688" s="198"/>
      <c r="N688" s="198"/>
    </row>
    <row r="689" spans="13:14">
      <c r="M689" s="198"/>
      <c r="N689" s="198"/>
    </row>
    <row r="690" spans="13:14">
      <c r="M690" s="198"/>
      <c r="N690" s="198"/>
    </row>
    <row r="691" spans="13:14">
      <c r="M691" s="198"/>
      <c r="N691" s="198"/>
    </row>
    <row r="692" spans="13:14">
      <c r="M692" s="198"/>
      <c r="N692" s="198"/>
    </row>
    <row r="693" spans="13:14">
      <c r="M693" s="198"/>
      <c r="N693" s="198"/>
    </row>
    <row r="694" spans="13:14">
      <c r="M694" s="198"/>
      <c r="N694" s="198"/>
    </row>
    <row r="695" spans="13:14">
      <c r="M695" s="198"/>
      <c r="N695" s="198"/>
    </row>
    <row r="696" spans="13:14">
      <c r="M696" s="198"/>
      <c r="N696" s="198"/>
    </row>
    <row r="697" spans="13:14">
      <c r="M697" s="198"/>
      <c r="N697" s="198"/>
    </row>
    <row r="698" spans="13:14">
      <c r="M698" s="198"/>
      <c r="N698" s="198"/>
    </row>
    <row r="699" spans="13:14">
      <c r="M699" s="198"/>
      <c r="N699" s="198"/>
    </row>
    <row r="700" spans="13:14">
      <c r="M700" s="198"/>
      <c r="N700" s="198"/>
    </row>
    <row r="701" spans="13:14">
      <c r="M701" s="198"/>
      <c r="N701" s="198"/>
    </row>
    <row r="702" spans="13:14">
      <c r="M702" s="198"/>
      <c r="N702" s="198"/>
    </row>
    <row r="703" spans="13:14">
      <c r="M703" s="198"/>
      <c r="N703" s="198"/>
    </row>
    <row r="704" spans="13:14">
      <c r="M704" s="198"/>
      <c r="N704" s="198"/>
    </row>
    <row r="705" spans="13:14">
      <c r="M705" s="198"/>
      <c r="N705" s="198"/>
    </row>
    <row r="706" spans="13:14">
      <c r="M706" s="198"/>
      <c r="N706" s="198"/>
    </row>
    <row r="707" spans="13:14">
      <c r="M707" s="198"/>
      <c r="N707" s="198"/>
    </row>
    <row r="708" spans="13:14">
      <c r="M708" s="198"/>
      <c r="N708" s="198"/>
    </row>
    <row r="709" spans="13:14">
      <c r="M709" s="198"/>
      <c r="N709" s="198"/>
    </row>
    <row r="710" spans="13:14">
      <c r="M710" s="198"/>
      <c r="N710" s="198"/>
    </row>
    <row r="711" spans="13:14">
      <c r="M711" s="198"/>
      <c r="N711" s="198"/>
    </row>
    <row r="712" spans="13:14">
      <c r="M712" s="198"/>
      <c r="N712" s="198"/>
    </row>
    <row r="713" spans="13:14">
      <c r="M713" s="198"/>
      <c r="N713" s="198"/>
    </row>
    <row r="714" spans="13:14">
      <c r="M714" s="198"/>
      <c r="N714" s="198"/>
    </row>
    <row r="715" spans="13:14">
      <c r="M715" s="198"/>
      <c r="N715" s="198"/>
    </row>
    <row r="716" spans="13:14">
      <c r="M716" s="198"/>
      <c r="N716" s="198"/>
    </row>
    <row r="717" spans="13:14">
      <c r="M717" s="198"/>
      <c r="N717" s="198"/>
    </row>
    <row r="718" spans="13:14">
      <c r="M718" s="198"/>
      <c r="N718" s="198"/>
    </row>
    <row r="719" spans="13:14">
      <c r="M719" s="198"/>
      <c r="N719" s="198"/>
    </row>
    <row r="720" spans="13:14">
      <c r="M720" s="198"/>
      <c r="N720" s="198"/>
    </row>
    <row r="721" spans="13:14">
      <c r="M721" s="198"/>
      <c r="N721" s="198"/>
    </row>
    <row r="722" spans="13:14">
      <c r="M722" s="198"/>
      <c r="N722" s="198"/>
    </row>
    <row r="723" spans="13:14">
      <c r="M723" s="198"/>
      <c r="N723" s="198"/>
    </row>
    <row r="724" spans="13:14">
      <c r="M724" s="198"/>
      <c r="N724" s="198"/>
    </row>
    <row r="725" spans="13:14">
      <c r="M725" s="198"/>
      <c r="N725" s="198"/>
    </row>
    <row r="726" spans="13:14">
      <c r="M726" s="198"/>
      <c r="N726" s="198"/>
    </row>
    <row r="727" spans="13:14">
      <c r="M727" s="198"/>
      <c r="N727" s="198"/>
    </row>
    <row r="728" spans="13:14">
      <c r="M728" s="198"/>
      <c r="N728" s="198"/>
    </row>
    <row r="729" spans="13:14">
      <c r="M729" s="198"/>
      <c r="N729" s="198"/>
    </row>
    <row r="730" spans="13:14">
      <c r="M730" s="198"/>
      <c r="N730" s="198"/>
    </row>
    <row r="731" spans="13:14">
      <c r="M731" s="198"/>
      <c r="N731" s="198"/>
    </row>
    <row r="732" spans="13:14">
      <c r="M732" s="198"/>
      <c r="N732" s="198"/>
    </row>
    <row r="733" spans="13:14">
      <c r="M733" s="198"/>
      <c r="N733" s="198"/>
    </row>
    <row r="734" spans="13:14">
      <c r="M734" s="198"/>
      <c r="N734" s="198"/>
    </row>
    <row r="735" spans="13:14">
      <c r="M735" s="198"/>
      <c r="N735" s="198"/>
    </row>
    <row r="736" spans="13:14">
      <c r="M736" s="198"/>
      <c r="N736" s="198"/>
    </row>
    <row r="737" spans="13:14">
      <c r="M737" s="198"/>
      <c r="N737" s="198"/>
    </row>
    <row r="738" spans="13:14">
      <c r="M738" s="198"/>
      <c r="N738" s="198"/>
    </row>
    <row r="739" spans="13:14">
      <c r="M739" s="198"/>
      <c r="N739" s="198"/>
    </row>
    <row r="740" spans="13:14">
      <c r="M740" s="198"/>
      <c r="N740" s="198"/>
    </row>
    <row r="741" spans="13:14">
      <c r="M741" s="198"/>
      <c r="N741" s="198"/>
    </row>
    <row r="742" spans="13:14">
      <c r="M742" s="198"/>
      <c r="N742" s="198"/>
    </row>
    <row r="743" spans="13:14">
      <c r="M743" s="198"/>
      <c r="N743" s="198"/>
    </row>
    <row r="744" spans="13:14">
      <c r="M744" s="198"/>
      <c r="N744" s="198"/>
    </row>
    <row r="745" spans="13:14">
      <c r="M745" s="198"/>
      <c r="N745" s="198"/>
    </row>
    <row r="746" spans="13:14">
      <c r="M746" s="198"/>
      <c r="N746" s="198"/>
    </row>
    <row r="747" spans="13:14">
      <c r="M747" s="198"/>
      <c r="N747" s="198"/>
    </row>
    <row r="748" spans="13:14">
      <c r="M748" s="198"/>
      <c r="N748" s="198"/>
    </row>
    <row r="749" spans="13:14">
      <c r="M749" s="198"/>
      <c r="N749" s="198"/>
    </row>
    <row r="750" spans="13:14">
      <c r="M750" s="198"/>
      <c r="N750" s="198"/>
    </row>
    <row r="751" spans="13:14">
      <c r="M751" s="198"/>
      <c r="N751" s="198"/>
    </row>
    <row r="752" spans="13:14">
      <c r="M752" s="198"/>
      <c r="N752" s="198"/>
    </row>
    <row r="753" spans="13:14">
      <c r="M753" s="198"/>
      <c r="N753" s="198"/>
    </row>
    <row r="754" spans="13:14">
      <c r="M754" s="198"/>
      <c r="N754" s="198"/>
    </row>
    <row r="755" spans="13:14">
      <c r="M755" s="198"/>
      <c r="N755" s="198"/>
    </row>
    <row r="756" spans="13:14">
      <c r="M756" s="198"/>
      <c r="N756" s="198"/>
    </row>
    <row r="757" spans="13:14">
      <c r="M757" s="198"/>
      <c r="N757" s="198"/>
    </row>
    <row r="758" spans="13:14">
      <c r="M758" s="198"/>
      <c r="N758" s="198"/>
    </row>
    <row r="759" spans="13:14">
      <c r="M759" s="198"/>
      <c r="N759" s="198"/>
    </row>
    <row r="760" spans="13:14">
      <c r="M760" s="198"/>
      <c r="N760" s="198"/>
    </row>
    <row r="761" spans="13:14">
      <c r="M761" s="198"/>
      <c r="N761" s="198"/>
    </row>
    <row r="762" spans="13:14">
      <c r="M762" s="198"/>
      <c r="N762" s="198"/>
    </row>
    <row r="763" spans="13:14">
      <c r="M763" s="198"/>
      <c r="N763" s="198"/>
    </row>
    <row r="764" spans="13:14">
      <c r="M764" s="198"/>
      <c r="N764" s="198"/>
    </row>
    <row r="765" spans="13:14">
      <c r="M765" s="198"/>
      <c r="N765" s="198"/>
    </row>
    <row r="766" spans="13:14">
      <c r="M766" s="198"/>
      <c r="N766" s="198"/>
    </row>
    <row r="767" spans="13:14">
      <c r="M767" s="198"/>
      <c r="N767" s="198"/>
    </row>
    <row r="768" spans="13:14">
      <c r="M768" s="198"/>
      <c r="N768" s="198"/>
    </row>
    <row r="769" spans="13:14">
      <c r="M769" s="198"/>
      <c r="N769" s="198"/>
    </row>
    <row r="770" spans="13:14">
      <c r="M770" s="198"/>
      <c r="N770" s="198"/>
    </row>
    <row r="771" spans="13:14">
      <c r="M771" s="198"/>
      <c r="N771" s="198"/>
    </row>
    <row r="772" spans="13:14">
      <c r="M772" s="198"/>
      <c r="N772" s="198"/>
    </row>
    <row r="773" spans="13:14">
      <c r="M773" s="198"/>
      <c r="N773" s="198"/>
    </row>
    <row r="774" spans="13:14">
      <c r="M774" s="198"/>
      <c r="N774" s="198"/>
    </row>
    <row r="775" spans="13:14">
      <c r="M775" s="198"/>
      <c r="N775" s="198"/>
    </row>
    <row r="776" spans="13:14">
      <c r="M776" s="198"/>
      <c r="N776" s="198"/>
    </row>
    <row r="777" spans="13:14">
      <c r="M777" s="198"/>
      <c r="N777" s="198"/>
    </row>
    <row r="778" spans="13:14">
      <c r="M778" s="198"/>
      <c r="N778" s="198"/>
    </row>
    <row r="779" spans="13:14">
      <c r="M779" s="198"/>
      <c r="N779" s="198"/>
    </row>
    <row r="780" spans="13:14">
      <c r="M780" s="198"/>
      <c r="N780" s="198"/>
    </row>
    <row r="781" spans="13:14">
      <c r="M781" s="198"/>
      <c r="N781" s="198"/>
    </row>
    <row r="782" spans="13:14">
      <c r="M782" s="198"/>
      <c r="N782" s="198"/>
    </row>
    <row r="783" spans="13:14">
      <c r="M783" s="198"/>
      <c r="N783" s="198"/>
    </row>
    <row r="784" spans="13:14">
      <c r="M784" s="198"/>
      <c r="N784" s="198"/>
    </row>
    <row r="785" spans="13:14">
      <c r="M785" s="198"/>
      <c r="N785" s="198"/>
    </row>
    <row r="786" spans="13:14">
      <c r="M786" s="198"/>
      <c r="N786" s="198"/>
    </row>
    <row r="787" spans="13:14">
      <c r="M787" s="198"/>
      <c r="N787" s="198"/>
    </row>
    <row r="788" spans="13:14">
      <c r="M788" s="198"/>
      <c r="N788" s="198"/>
    </row>
    <row r="789" spans="13:14">
      <c r="M789" s="198"/>
      <c r="N789" s="198"/>
    </row>
    <row r="790" spans="13:14">
      <c r="M790" s="198"/>
      <c r="N790" s="198"/>
    </row>
    <row r="791" spans="13:14">
      <c r="M791" s="198"/>
      <c r="N791" s="198"/>
    </row>
    <row r="792" spans="13:14">
      <c r="M792" s="198"/>
      <c r="N792" s="198"/>
    </row>
    <row r="793" spans="13:14">
      <c r="M793" s="198"/>
      <c r="N793" s="198"/>
    </row>
    <row r="794" spans="13:14">
      <c r="M794" s="198"/>
      <c r="N794" s="198"/>
    </row>
    <row r="795" spans="13:14">
      <c r="M795" s="198"/>
      <c r="N795" s="198"/>
    </row>
    <row r="796" spans="13:14">
      <c r="M796" s="198"/>
      <c r="N796" s="198"/>
    </row>
    <row r="797" spans="13:14">
      <c r="M797" s="198"/>
      <c r="N797" s="198"/>
    </row>
    <row r="798" spans="13:14">
      <c r="M798" s="198"/>
      <c r="N798" s="198"/>
    </row>
    <row r="799" spans="13:14">
      <c r="M799" s="198"/>
      <c r="N799" s="198"/>
    </row>
    <row r="800" spans="13:14">
      <c r="M800" s="198"/>
      <c r="N800" s="198"/>
    </row>
    <row r="801" spans="13:14">
      <c r="M801" s="198"/>
      <c r="N801" s="198"/>
    </row>
    <row r="802" spans="13:14">
      <c r="M802" s="198"/>
      <c r="N802" s="198"/>
    </row>
    <row r="803" spans="13:14">
      <c r="M803" s="198"/>
      <c r="N803" s="198"/>
    </row>
    <row r="804" spans="13:14">
      <c r="M804" s="198"/>
      <c r="N804" s="198"/>
    </row>
    <row r="805" spans="13:14">
      <c r="M805" s="198"/>
      <c r="N805" s="198"/>
    </row>
    <row r="806" spans="13:14">
      <c r="M806" s="198"/>
      <c r="N806" s="198"/>
    </row>
    <row r="807" spans="13:14">
      <c r="M807" s="198"/>
      <c r="N807" s="198"/>
    </row>
    <row r="808" spans="13:14">
      <c r="M808" s="198"/>
      <c r="N808" s="198"/>
    </row>
    <row r="809" spans="13:14">
      <c r="M809" s="198"/>
      <c r="N809" s="198"/>
    </row>
    <row r="810" spans="13:14">
      <c r="M810" s="198"/>
      <c r="N810" s="198"/>
    </row>
    <row r="811" spans="13:14">
      <c r="M811" s="198"/>
      <c r="N811" s="198"/>
    </row>
    <row r="812" spans="13:14">
      <c r="M812" s="198"/>
      <c r="N812" s="198"/>
    </row>
    <row r="813" spans="13:14">
      <c r="M813" s="198"/>
      <c r="N813" s="198"/>
    </row>
    <row r="814" spans="13:14">
      <c r="M814" s="198"/>
      <c r="N814" s="198"/>
    </row>
    <row r="815" spans="13:14">
      <c r="M815" s="198"/>
      <c r="N815" s="198"/>
    </row>
    <row r="816" spans="13:14">
      <c r="M816" s="198"/>
      <c r="N816" s="198"/>
    </row>
    <row r="817" spans="13:14">
      <c r="M817" s="198"/>
      <c r="N817" s="198"/>
    </row>
    <row r="818" spans="13:14">
      <c r="M818" s="198"/>
      <c r="N818" s="198"/>
    </row>
    <row r="819" spans="13:14">
      <c r="M819" s="198"/>
      <c r="N819" s="198"/>
    </row>
    <row r="820" spans="13:14">
      <c r="M820" s="198"/>
      <c r="N820" s="198"/>
    </row>
    <row r="821" spans="13:14">
      <c r="M821" s="198"/>
      <c r="N821" s="198"/>
    </row>
    <row r="822" spans="13:14">
      <c r="M822" s="198"/>
      <c r="N822" s="198"/>
    </row>
    <row r="823" spans="13:14">
      <c r="M823" s="198"/>
      <c r="N823" s="198"/>
    </row>
    <row r="824" spans="13:14">
      <c r="M824" s="198"/>
      <c r="N824" s="198"/>
    </row>
    <row r="825" spans="13:14">
      <c r="M825" s="198"/>
      <c r="N825" s="198"/>
    </row>
    <row r="826" spans="13:14">
      <c r="M826" s="198"/>
      <c r="N826" s="198"/>
    </row>
    <row r="827" spans="13:14">
      <c r="M827" s="198"/>
      <c r="N827" s="198"/>
    </row>
    <row r="828" spans="13:14">
      <c r="M828" s="198"/>
      <c r="N828" s="198"/>
    </row>
    <row r="829" spans="13:14">
      <c r="M829" s="198"/>
      <c r="N829" s="198"/>
    </row>
    <row r="830" spans="13:14">
      <c r="M830" s="198"/>
      <c r="N830" s="198"/>
    </row>
    <row r="831" spans="13:14">
      <c r="M831" s="198"/>
      <c r="N831" s="198"/>
    </row>
    <row r="832" spans="13:14">
      <c r="M832" s="198"/>
      <c r="N832" s="198"/>
    </row>
    <row r="833" spans="13:14">
      <c r="M833" s="198"/>
      <c r="N833" s="198"/>
    </row>
    <row r="834" spans="13:14">
      <c r="M834" s="198"/>
      <c r="N834" s="198"/>
    </row>
    <row r="835" spans="13:14">
      <c r="M835" s="198"/>
      <c r="N835" s="198"/>
    </row>
    <row r="836" spans="13:14">
      <c r="M836" s="198"/>
      <c r="N836" s="198"/>
    </row>
    <row r="837" spans="13:14">
      <c r="M837" s="198"/>
      <c r="N837" s="198"/>
    </row>
    <row r="838" spans="13:14">
      <c r="M838" s="198"/>
      <c r="N838" s="198"/>
    </row>
    <row r="839" spans="13:14">
      <c r="M839" s="198"/>
      <c r="N839" s="198"/>
    </row>
    <row r="840" spans="13:14">
      <c r="M840" s="198"/>
      <c r="N840" s="198"/>
    </row>
    <row r="841" spans="13:14">
      <c r="M841" s="198"/>
      <c r="N841" s="198"/>
    </row>
    <row r="842" spans="13:14">
      <c r="M842" s="198"/>
      <c r="N842" s="198"/>
    </row>
    <row r="843" spans="13:14">
      <c r="M843" s="198"/>
      <c r="N843" s="198"/>
    </row>
    <row r="844" spans="13:14">
      <c r="M844" s="198"/>
      <c r="N844" s="198"/>
    </row>
    <row r="845" spans="13:14">
      <c r="M845" s="198"/>
      <c r="N845" s="198"/>
    </row>
    <row r="846" spans="13:14">
      <c r="M846" s="198"/>
      <c r="N846" s="198"/>
    </row>
    <row r="847" spans="13:14">
      <c r="M847" s="198"/>
      <c r="N847" s="198"/>
    </row>
    <row r="848" spans="13:14">
      <c r="M848" s="198"/>
      <c r="N848" s="198"/>
    </row>
    <row r="849" spans="13:14">
      <c r="M849" s="198"/>
      <c r="N849" s="198"/>
    </row>
    <row r="850" spans="13:14">
      <c r="M850" s="198"/>
      <c r="N850" s="198"/>
    </row>
    <row r="851" spans="13:14">
      <c r="M851" s="198"/>
      <c r="N851" s="198"/>
    </row>
    <row r="852" spans="13:14">
      <c r="M852" s="198"/>
      <c r="N852" s="198"/>
    </row>
    <row r="853" spans="13:14">
      <c r="M853" s="198"/>
      <c r="N853" s="198"/>
    </row>
    <row r="854" spans="13:14">
      <c r="M854" s="198"/>
      <c r="N854" s="198"/>
    </row>
    <row r="855" spans="13:14">
      <c r="M855" s="198"/>
      <c r="N855" s="198"/>
    </row>
    <row r="856" spans="13:14">
      <c r="M856" s="198"/>
      <c r="N856" s="198"/>
    </row>
    <row r="857" spans="13:14">
      <c r="M857" s="198"/>
      <c r="N857" s="198"/>
    </row>
    <row r="858" spans="13:14">
      <c r="M858" s="198"/>
      <c r="N858" s="198"/>
    </row>
    <row r="859" spans="13:14">
      <c r="M859" s="198"/>
      <c r="N859" s="198"/>
    </row>
    <row r="860" spans="13:14">
      <c r="M860" s="198"/>
      <c r="N860" s="198"/>
    </row>
    <row r="861" spans="13:14">
      <c r="M861" s="198"/>
      <c r="N861" s="198"/>
    </row>
    <row r="862" spans="13:14">
      <c r="M862" s="198"/>
      <c r="N862" s="198"/>
    </row>
    <row r="863" spans="13:14">
      <c r="M863" s="198"/>
      <c r="N863" s="198"/>
    </row>
    <row r="864" spans="13:14">
      <c r="M864" s="198"/>
      <c r="N864" s="198"/>
    </row>
    <row r="865" spans="13:14">
      <c r="M865" s="198"/>
      <c r="N865" s="198"/>
    </row>
    <row r="866" spans="13:14">
      <c r="M866" s="198"/>
      <c r="N866" s="198"/>
    </row>
    <row r="867" spans="13:14">
      <c r="M867" s="198"/>
      <c r="N867" s="198"/>
    </row>
    <row r="868" spans="13:14">
      <c r="M868" s="198"/>
      <c r="N868" s="198"/>
    </row>
    <row r="869" spans="13:14">
      <c r="M869" s="198"/>
      <c r="N869" s="198"/>
    </row>
    <row r="870" spans="13:14">
      <c r="M870" s="198"/>
      <c r="N870" s="198"/>
    </row>
    <row r="871" spans="13:14">
      <c r="M871" s="198"/>
      <c r="N871" s="198"/>
    </row>
    <row r="872" spans="13:14">
      <c r="M872" s="198"/>
      <c r="N872" s="198"/>
    </row>
    <row r="873" spans="13:14">
      <c r="M873" s="198"/>
      <c r="N873" s="198"/>
    </row>
    <row r="874" spans="13:14">
      <c r="M874" s="198"/>
      <c r="N874" s="198"/>
    </row>
    <row r="875" spans="13:14">
      <c r="M875" s="198"/>
      <c r="N875" s="198"/>
    </row>
    <row r="876" spans="13:14">
      <c r="M876" s="198"/>
      <c r="N876" s="198"/>
    </row>
    <row r="877" spans="13:14">
      <c r="M877" s="198"/>
      <c r="N877" s="198"/>
    </row>
    <row r="878" spans="13:14">
      <c r="M878" s="198"/>
      <c r="N878" s="198"/>
    </row>
    <row r="879" spans="13:14">
      <c r="M879" s="198"/>
      <c r="N879" s="198"/>
    </row>
    <row r="880" spans="13:14">
      <c r="M880" s="198"/>
      <c r="N880" s="198"/>
    </row>
    <row r="881" spans="13:14">
      <c r="M881" s="198"/>
      <c r="N881" s="198"/>
    </row>
    <row r="882" spans="13:14">
      <c r="M882" s="198"/>
      <c r="N882" s="198"/>
    </row>
    <row r="883" spans="13:14">
      <c r="M883" s="198"/>
      <c r="N883" s="198"/>
    </row>
    <row r="884" spans="13:14">
      <c r="M884" s="198"/>
      <c r="N884" s="198"/>
    </row>
    <row r="885" spans="13:14">
      <c r="M885" s="198"/>
      <c r="N885" s="198"/>
    </row>
    <row r="886" spans="13:14">
      <c r="M886" s="198"/>
      <c r="N886" s="198"/>
    </row>
    <row r="887" spans="13:14">
      <c r="M887" s="198"/>
      <c r="N887" s="198"/>
    </row>
    <row r="888" spans="13:14">
      <c r="M888" s="198"/>
      <c r="N888" s="198"/>
    </row>
    <row r="889" spans="13:14">
      <c r="M889" s="198"/>
      <c r="N889" s="198"/>
    </row>
    <row r="890" spans="13:14">
      <c r="M890" s="198"/>
      <c r="N890" s="198"/>
    </row>
    <row r="891" spans="13:14">
      <c r="M891" s="198"/>
      <c r="N891" s="198"/>
    </row>
    <row r="892" spans="13:14">
      <c r="M892" s="198"/>
      <c r="N892" s="198"/>
    </row>
    <row r="893" spans="13:14">
      <c r="M893" s="198"/>
      <c r="N893" s="198"/>
    </row>
    <row r="894" spans="13:14">
      <c r="M894" s="198"/>
      <c r="N894" s="198"/>
    </row>
    <row r="895" spans="13:14">
      <c r="M895" s="198"/>
      <c r="N895" s="198"/>
    </row>
    <row r="896" spans="13:14">
      <c r="M896" s="198"/>
      <c r="N896" s="198"/>
    </row>
    <row r="897" spans="13:14">
      <c r="M897" s="198"/>
      <c r="N897" s="198"/>
    </row>
    <row r="898" spans="13:14">
      <c r="M898" s="198"/>
      <c r="N898" s="198"/>
    </row>
    <row r="899" spans="13:14">
      <c r="M899" s="198"/>
      <c r="N899" s="198"/>
    </row>
    <row r="900" spans="13:14">
      <c r="M900" s="198"/>
      <c r="N900" s="198"/>
    </row>
    <row r="901" spans="13:14">
      <c r="M901" s="198"/>
      <c r="N901" s="198"/>
    </row>
    <row r="902" spans="13:14">
      <c r="M902" s="198"/>
      <c r="N902" s="198"/>
    </row>
    <row r="903" spans="13:14">
      <c r="M903" s="198"/>
      <c r="N903" s="198"/>
    </row>
    <row r="904" spans="13:14">
      <c r="M904" s="198"/>
      <c r="N904" s="198"/>
    </row>
    <row r="905" spans="13:14">
      <c r="M905" s="198"/>
      <c r="N905" s="198"/>
    </row>
    <row r="906" spans="13:14">
      <c r="M906" s="198"/>
      <c r="N906" s="198"/>
    </row>
    <row r="907" spans="13:14">
      <c r="M907" s="198"/>
      <c r="N907" s="198"/>
    </row>
    <row r="908" spans="13:14">
      <c r="M908" s="198"/>
      <c r="N908" s="198"/>
    </row>
    <row r="909" spans="13:14">
      <c r="M909" s="198"/>
      <c r="N909" s="198"/>
    </row>
    <row r="910" spans="13:14">
      <c r="M910" s="198"/>
      <c r="N910" s="198"/>
    </row>
    <row r="911" spans="13:14">
      <c r="M911" s="198"/>
      <c r="N911" s="198"/>
    </row>
    <row r="912" spans="13:14">
      <c r="M912" s="198"/>
      <c r="N912" s="198"/>
    </row>
    <row r="913" spans="13:14">
      <c r="M913" s="198"/>
      <c r="N913" s="198"/>
    </row>
    <row r="914" spans="13:14">
      <c r="M914" s="198"/>
      <c r="N914" s="198"/>
    </row>
    <row r="915" spans="13:14">
      <c r="M915" s="198"/>
      <c r="N915" s="198"/>
    </row>
    <row r="916" spans="13:14">
      <c r="M916" s="198"/>
      <c r="N916" s="198"/>
    </row>
    <row r="917" spans="13:14">
      <c r="M917" s="198"/>
      <c r="N917" s="198"/>
    </row>
    <row r="918" spans="13:14">
      <c r="M918" s="198"/>
      <c r="N918" s="198"/>
    </row>
    <row r="919" spans="13:14">
      <c r="M919" s="198"/>
      <c r="N919" s="198"/>
    </row>
    <row r="920" spans="13:14">
      <c r="M920" s="198"/>
      <c r="N920" s="198"/>
    </row>
    <row r="921" spans="13:14">
      <c r="M921" s="198"/>
      <c r="N921" s="198"/>
    </row>
    <row r="922" spans="13:14">
      <c r="M922" s="198"/>
      <c r="N922" s="198"/>
    </row>
    <row r="923" spans="13:14">
      <c r="M923" s="198"/>
      <c r="N923" s="198"/>
    </row>
    <row r="924" spans="13:14">
      <c r="M924" s="198"/>
      <c r="N924" s="198"/>
    </row>
    <row r="925" spans="13:14">
      <c r="M925" s="198"/>
      <c r="N925" s="198"/>
    </row>
    <row r="926" spans="13:14">
      <c r="M926" s="198"/>
      <c r="N926" s="198"/>
    </row>
    <row r="927" spans="13:14">
      <c r="M927" s="198"/>
      <c r="N927" s="198"/>
    </row>
    <row r="928" spans="13:14">
      <c r="M928" s="198"/>
      <c r="N928" s="198"/>
    </row>
    <row r="929" spans="13:14">
      <c r="M929" s="198"/>
      <c r="N929" s="198"/>
    </row>
    <row r="930" spans="13:14">
      <c r="M930" s="198"/>
      <c r="N930" s="198"/>
    </row>
    <row r="931" spans="13:14">
      <c r="M931" s="198"/>
      <c r="N931" s="198"/>
    </row>
    <row r="932" spans="13:14">
      <c r="M932" s="198"/>
      <c r="N932" s="198"/>
    </row>
    <row r="933" spans="13:14">
      <c r="M933" s="198"/>
      <c r="N933" s="198"/>
    </row>
    <row r="934" spans="13:14">
      <c r="M934" s="198"/>
      <c r="N934" s="198"/>
    </row>
    <row r="935" spans="13:14">
      <c r="M935" s="198"/>
      <c r="N935" s="198"/>
    </row>
    <row r="936" spans="13:14">
      <c r="M936" s="198"/>
      <c r="N936" s="198"/>
    </row>
    <row r="937" spans="13:14">
      <c r="M937" s="198"/>
      <c r="N937" s="198"/>
    </row>
    <row r="938" spans="13:14">
      <c r="M938" s="198"/>
      <c r="N938" s="198"/>
    </row>
    <row r="939" spans="13:14">
      <c r="M939" s="198"/>
      <c r="N939" s="198"/>
    </row>
    <row r="940" spans="13:14">
      <c r="M940" s="198"/>
      <c r="N940" s="198"/>
    </row>
    <row r="941" spans="13:14">
      <c r="M941" s="198"/>
      <c r="N941" s="198"/>
    </row>
    <row r="942" spans="13:14">
      <c r="M942" s="198"/>
      <c r="N942" s="198"/>
    </row>
    <row r="943" spans="13:14">
      <c r="M943" s="198"/>
      <c r="N943" s="198"/>
    </row>
    <row r="944" spans="13:14">
      <c r="M944" s="198"/>
      <c r="N944" s="198"/>
    </row>
    <row r="945" spans="13:14">
      <c r="M945" s="198"/>
      <c r="N945" s="198"/>
    </row>
    <row r="946" spans="13:14">
      <c r="M946" s="198"/>
      <c r="N946" s="198"/>
    </row>
    <row r="947" spans="13:14">
      <c r="M947" s="198"/>
      <c r="N947" s="198"/>
    </row>
    <row r="948" spans="13:14">
      <c r="M948" s="198"/>
      <c r="N948" s="198"/>
    </row>
    <row r="949" spans="13:14">
      <c r="M949" s="198"/>
      <c r="N949" s="198"/>
    </row>
    <row r="950" spans="13:14">
      <c r="M950" s="198"/>
      <c r="N950" s="198"/>
    </row>
    <row r="951" spans="13:14">
      <c r="M951" s="198"/>
      <c r="N951" s="198"/>
    </row>
    <row r="952" spans="13:14">
      <c r="M952" s="198"/>
      <c r="N952" s="198"/>
    </row>
    <row r="953" spans="13:14">
      <c r="M953" s="198"/>
      <c r="N953" s="198"/>
    </row>
    <row r="954" spans="13:14">
      <c r="M954" s="198"/>
      <c r="N954" s="198"/>
    </row>
    <row r="955" spans="13:14">
      <c r="M955" s="198"/>
      <c r="N955" s="198"/>
    </row>
    <row r="956" spans="13:14">
      <c r="M956" s="198"/>
      <c r="N956" s="198"/>
    </row>
    <row r="957" spans="13:14">
      <c r="M957" s="198"/>
      <c r="N957" s="198"/>
    </row>
    <row r="958" spans="13:14">
      <c r="M958" s="198"/>
      <c r="N958" s="198"/>
    </row>
    <row r="959" spans="13:14">
      <c r="M959" s="198"/>
      <c r="N959" s="198"/>
    </row>
    <row r="960" spans="13:14">
      <c r="M960" s="198"/>
      <c r="N960" s="198"/>
    </row>
    <row r="961" spans="13:14">
      <c r="M961" s="198"/>
      <c r="N961" s="198"/>
    </row>
    <row r="962" spans="13:14">
      <c r="M962" s="198"/>
      <c r="N962" s="198"/>
    </row>
    <row r="963" spans="13:14">
      <c r="M963" s="198"/>
      <c r="N963" s="198"/>
    </row>
    <row r="964" spans="13:14">
      <c r="M964" s="198"/>
      <c r="N964" s="198"/>
    </row>
    <row r="965" spans="13:14">
      <c r="M965" s="198"/>
      <c r="N965" s="198"/>
    </row>
    <row r="966" spans="13:14">
      <c r="M966" s="198"/>
      <c r="N966" s="198"/>
    </row>
    <row r="967" spans="13:14">
      <c r="M967" s="198"/>
      <c r="N967" s="198"/>
    </row>
    <row r="968" spans="13:14">
      <c r="M968" s="198"/>
      <c r="N968" s="198"/>
    </row>
    <row r="969" spans="13:14">
      <c r="M969" s="198"/>
      <c r="N969" s="198"/>
    </row>
    <row r="970" spans="13:14">
      <c r="M970" s="198"/>
      <c r="N970" s="198"/>
    </row>
    <row r="971" spans="13:14">
      <c r="M971" s="198"/>
      <c r="N971" s="198"/>
    </row>
    <row r="972" spans="13:14">
      <c r="M972" s="198"/>
      <c r="N972" s="198"/>
    </row>
    <row r="973" spans="13:14">
      <c r="M973" s="198"/>
      <c r="N973" s="198"/>
    </row>
    <row r="974" spans="13:14">
      <c r="M974" s="198"/>
      <c r="N974" s="198"/>
    </row>
    <row r="975" spans="13:14">
      <c r="M975" s="198"/>
      <c r="N975" s="198"/>
    </row>
    <row r="976" spans="13:14">
      <c r="M976" s="198"/>
      <c r="N976" s="198"/>
    </row>
    <row r="977" spans="13:14">
      <c r="M977" s="198"/>
      <c r="N977" s="198"/>
    </row>
    <row r="978" spans="13:14">
      <c r="M978" s="198"/>
      <c r="N978" s="198"/>
    </row>
    <row r="979" spans="13:14">
      <c r="M979" s="198"/>
      <c r="N979" s="198"/>
    </row>
    <row r="980" spans="13:14">
      <c r="M980" s="198"/>
      <c r="N980" s="198"/>
    </row>
    <row r="981" spans="13:14">
      <c r="M981" s="198"/>
      <c r="N981" s="198"/>
    </row>
    <row r="982" spans="13:14">
      <c r="M982" s="198"/>
      <c r="N982" s="198"/>
    </row>
    <row r="983" spans="13:14">
      <c r="M983" s="198"/>
      <c r="N983" s="198"/>
    </row>
    <row r="984" spans="13:14">
      <c r="M984" s="198"/>
      <c r="N984" s="198"/>
    </row>
    <row r="985" spans="13:14">
      <c r="M985" s="198"/>
      <c r="N985" s="198"/>
    </row>
    <row r="986" spans="13:14">
      <c r="M986" s="198"/>
      <c r="N986" s="198"/>
    </row>
    <row r="987" spans="13:14">
      <c r="M987" s="198"/>
      <c r="N987" s="198"/>
    </row>
    <row r="988" spans="13:14">
      <c r="M988" s="198"/>
      <c r="N988" s="198"/>
    </row>
    <row r="989" spans="13:14">
      <c r="M989" s="198"/>
      <c r="N989" s="198"/>
    </row>
    <row r="990" spans="13:14">
      <c r="M990" s="198"/>
      <c r="N990" s="198"/>
    </row>
    <row r="991" spans="13:14">
      <c r="M991" s="198"/>
      <c r="N991" s="198"/>
    </row>
    <row r="992" spans="13:14">
      <c r="M992" s="198"/>
      <c r="N992" s="198"/>
    </row>
    <row r="993" spans="13:14">
      <c r="M993" s="198"/>
      <c r="N993" s="198"/>
    </row>
    <row r="994" spans="13:14">
      <c r="M994" s="198"/>
      <c r="N994" s="198"/>
    </row>
    <row r="995" spans="13:14">
      <c r="M995" s="198"/>
      <c r="N995" s="198"/>
    </row>
    <row r="996" spans="13:14">
      <c r="M996" s="198"/>
      <c r="N996" s="198"/>
    </row>
    <row r="997" spans="13:14">
      <c r="M997" s="198"/>
      <c r="N997" s="198"/>
    </row>
    <row r="998" spans="13:14">
      <c r="M998" s="198"/>
      <c r="N998" s="198"/>
    </row>
    <row r="999" spans="13:14">
      <c r="M999" s="198"/>
      <c r="N999" s="198"/>
    </row>
    <row r="1000" spans="13:14">
      <c r="M1000" s="198"/>
      <c r="N1000" s="198"/>
    </row>
    <row r="1001" spans="13:14">
      <c r="M1001" s="198"/>
      <c r="N1001" s="198"/>
    </row>
    <row r="1002" spans="13:14">
      <c r="M1002" s="198"/>
      <c r="N1002" s="198"/>
    </row>
    <row r="1003" spans="13:14">
      <c r="M1003" s="198"/>
      <c r="N1003" s="198"/>
    </row>
    <row r="1004" spans="13:14">
      <c r="M1004" s="198"/>
      <c r="N1004" s="198"/>
    </row>
    <row r="1005" spans="13:14">
      <c r="M1005" s="198"/>
      <c r="N1005" s="198"/>
    </row>
    <row r="1006" spans="13:14">
      <c r="M1006" s="198"/>
      <c r="N1006" s="198"/>
    </row>
    <row r="1007" spans="13:14">
      <c r="M1007" s="198"/>
      <c r="N1007" s="198"/>
    </row>
    <row r="1008" spans="13:14">
      <c r="M1008" s="198"/>
      <c r="N1008" s="198"/>
    </row>
    <row r="1009" spans="13:14">
      <c r="M1009" s="198"/>
      <c r="N1009" s="198"/>
    </row>
    <row r="1010" spans="13:14">
      <c r="M1010" s="198"/>
      <c r="N1010" s="198"/>
    </row>
    <row r="1011" spans="13:14">
      <c r="M1011" s="198"/>
      <c r="N1011" s="198"/>
    </row>
    <row r="1012" spans="13:14">
      <c r="M1012" s="198"/>
      <c r="N1012" s="198"/>
    </row>
    <row r="1013" spans="13:14">
      <c r="M1013" s="198"/>
      <c r="N1013" s="198"/>
    </row>
    <row r="1014" spans="13:14">
      <c r="M1014" s="198"/>
      <c r="N1014" s="198"/>
    </row>
    <row r="1015" spans="13:14">
      <c r="M1015" s="198"/>
      <c r="N1015" s="198"/>
    </row>
    <row r="1016" spans="13:14">
      <c r="M1016" s="198"/>
      <c r="N1016" s="198"/>
    </row>
    <row r="1017" spans="13:14">
      <c r="M1017" s="198"/>
      <c r="N1017" s="198"/>
    </row>
    <row r="1018" spans="13:14">
      <c r="M1018" s="198"/>
      <c r="N1018" s="198"/>
    </row>
    <row r="1019" spans="13:14">
      <c r="M1019" s="198"/>
      <c r="N1019" s="198"/>
    </row>
    <row r="1020" spans="13:14">
      <c r="M1020" s="198"/>
      <c r="N1020" s="198"/>
    </row>
    <row r="1021" spans="13:14">
      <c r="M1021" s="198"/>
      <c r="N1021" s="198"/>
    </row>
    <row r="1022" spans="13:14">
      <c r="M1022" s="198"/>
      <c r="N1022" s="198"/>
    </row>
    <row r="1023" spans="13:14">
      <c r="M1023" s="198"/>
      <c r="N1023" s="198"/>
    </row>
    <row r="1024" spans="13:14">
      <c r="M1024" s="198"/>
      <c r="N1024" s="198"/>
    </row>
    <row r="1025" spans="13:14">
      <c r="M1025" s="198"/>
      <c r="N1025" s="198"/>
    </row>
    <row r="1026" spans="13:14">
      <c r="M1026" s="198"/>
      <c r="N1026" s="198"/>
    </row>
    <row r="1027" spans="13:14">
      <c r="M1027" s="198"/>
      <c r="N1027" s="198"/>
    </row>
    <row r="1028" spans="13:14">
      <c r="M1028" s="198"/>
      <c r="N1028" s="198"/>
    </row>
    <row r="1029" spans="13:14">
      <c r="M1029" s="198"/>
      <c r="N1029" s="198"/>
    </row>
    <row r="1030" spans="13:14">
      <c r="M1030" s="198"/>
      <c r="N1030" s="198"/>
    </row>
    <row r="1031" spans="13:14">
      <c r="M1031" s="198"/>
      <c r="N1031" s="198"/>
    </row>
    <row r="1032" spans="13:14">
      <c r="M1032" s="198"/>
      <c r="N1032" s="198"/>
    </row>
    <row r="1033" spans="13:14">
      <c r="M1033" s="198"/>
      <c r="N1033" s="198"/>
    </row>
    <row r="1034" spans="13:14">
      <c r="M1034" s="198"/>
      <c r="N1034" s="198"/>
    </row>
    <row r="1035" spans="13:14">
      <c r="M1035" s="198"/>
      <c r="N1035" s="198"/>
    </row>
    <row r="1036" spans="13:14">
      <c r="M1036" s="198"/>
      <c r="N1036" s="198"/>
    </row>
    <row r="1037" spans="13:14">
      <c r="M1037" s="198"/>
      <c r="N1037" s="198"/>
    </row>
    <row r="1038" spans="13:14">
      <c r="M1038" s="198"/>
      <c r="N1038" s="198"/>
    </row>
    <row r="1039" spans="13:14">
      <c r="M1039" s="198"/>
      <c r="N1039" s="198"/>
    </row>
    <row r="1040" spans="13:14">
      <c r="M1040" s="198"/>
      <c r="N1040" s="198"/>
    </row>
    <row r="1041" spans="13:14">
      <c r="M1041" s="198"/>
      <c r="N1041" s="198"/>
    </row>
    <row r="1042" spans="13:14">
      <c r="M1042" s="198"/>
      <c r="N1042" s="198"/>
    </row>
    <row r="1043" spans="13:14">
      <c r="M1043" s="198"/>
      <c r="N1043" s="198"/>
    </row>
    <row r="1044" spans="13:14">
      <c r="M1044" s="198"/>
      <c r="N1044" s="198"/>
    </row>
    <row r="1045" spans="13:14">
      <c r="M1045" s="198"/>
      <c r="N1045" s="198"/>
    </row>
    <row r="1046" spans="13:14">
      <c r="M1046" s="198"/>
      <c r="N1046" s="198"/>
    </row>
    <row r="1047" spans="13:14">
      <c r="M1047" s="198"/>
      <c r="N1047" s="198"/>
    </row>
    <row r="1048" spans="13:14">
      <c r="M1048" s="198"/>
      <c r="N1048" s="198"/>
    </row>
    <row r="1049" spans="13:14">
      <c r="M1049" s="198"/>
      <c r="N1049" s="198"/>
    </row>
    <row r="1050" spans="13:14">
      <c r="M1050" s="198"/>
      <c r="N1050" s="198"/>
    </row>
    <row r="1051" spans="13:14">
      <c r="M1051" s="198"/>
      <c r="N1051" s="198"/>
    </row>
    <row r="1052" spans="13:14">
      <c r="M1052" s="198"/>
      <c r="N1052" s="198"/>
    </row>
    <row r="1053" spans="13:14">
      <c r="M1053" s="198"/>
      <c r="N1053" s="198"/>
    </row>
    <row r="1054" spans="13:14">
      <c r="M1054" s="198"/>
      <c r="N1054" s="198"/>
    </row>
    <row r="1055" spans="13:14">
      <c r="M1055" s="198"/>
      <c r="N1055" s="198"/>
    </row>
    <row r="1056" spans="13:14">
      <c r="M1056" s="198"/>
      <c r="N1056" s="198"/>
    </row>
    <row r="1057" spans="13:14">
      <c r="M1057" s="198"/>
      <c r="N1057" s="198"/>
    </row>
    <row r="1058" spans="13:14">
      <c r="M1058" s="198"/>
      <c r="N1058" s="198"/>
    </row>
    <row r="1059" spans="13:14">
      <c r="M1059" s="198"/>
      <c r="N1059" s="198"/>
    </row>
    <row r="1060" spans="13:14">
      <c r="M1060" s="198"/>
      <c r="N1060" s="198"/>
    </row>
    <row r="1061" spans="13:14">
      <c r="M1061" s="198"/>
      <c r="N1061" s="198"/>
    </row>
    <row r="1062" spans="13:14">
      <c r="M1062" s="198"/>
      <c r="N1062" s="198"/>
    </row>
    <row r="1063" spans="13:14">
      <c r="M1063" s="198"/>
      <c r="N1063" s="198"/>
    </row>
    <row r="1064" spans="13:14">
      <c r="M1064" s="198"/>
      <c r="N1064" s="198"/>
    </row>
    <row r="1065" spans="13:14">
      <c r="M1065" s="198"/>
      <c r="N1065" s="198"/>
    </row>
    <row r="1066" spans="13:14">
      <c r="M1066" s="198"/>
      <c r="N1066" s="198"/>
    </row>
    <row r="1067" spans="13:14">
      <c r="M1067" s="198"/>
      <c r="N1067" s="198"/>
    </row>
    <row r="1068" spans="13:14">
      <c r="M1068" s="198"/>
      <c r="N1068" s="198"/>
    </row>
    <row r="1069" spans="13:14">
      <c r="M1069" s="198"/>
      <c r="N1069" s="198"/>
    </row>
    <row r="1070" spans="13:14">
      <c r="M1070" s="198"/>
      <c r="N1070" s="198"/>
    </row>
    <row r="1071" spans="13:14">
      <c r="M1071" s="198"/>
      <c r="N1071" s="198"/>
    </row>
    <row r="1072" spans="13:14">
      <c r="M1072" s="198"/>
      <c r="N1072" s="198"/>
    </row>
    <row r="1073" spans="13:14">
      <c r="M1073" s="198"/>
      <c r="N1073" s="198"/>
    </row>
    <row r="1074" spans="13:14">
      <c r="M1074" s="198"/>
      <c r="N1074" s="198"/>
    </row>
    <row r="1075" spans="13:14">
      <c r="M1075" s="198"/>
      <c r="N1075" s="198"/>
    </row>
    <row r="1076" spans="13:14">
      <c r="M1076" s="198"/>
      <c r="N1076" s="198"/>
    </row>
    <row r="1077" spans="13:14">
      <c r="M1077" s="198"/>
      <c r="N1077" s="198"/>
    </row>
    <row r="1078" spans="13:14">
      <c r="M1078" s="198"/>
      <c r="N1078" s="198"/>
    </row>
    <row r="1079" spans="13:14">
      <c r="M1079" s="198"/>
      <c r="N1079" s="198"/>
    </row>
    <row r="1080" spans="13:14">
      <c r="M1080" s="198"/>
      <c r="N1080" s="198"/>
    </row>
    <row r="1081" spans="13:14">
      <c r="M1081" s="198"/>
      <c r="N1081" s="198"/>
    </row>
    <row r="1082" spans="13:14">
      <c r="M1082" s="198"/>
      <c r="N1082" s="198"/>
    </row>
    <row r="1083" spans="13:14">
      <c r="M1083" s="198"/>
      <c r="N1083" s="198"/>
    </row>
    <row r="1084" spans="13:14">
      <c r="M1084" s="198"/>
      <c r="N1084" s="198"/>
    </row>
    <row r="1085" spans="13:14">
      <c r="M1085" s="198"/>
      <c r="N1085" s="198"/>
    </row>
    <row r="1086" spans="13:14">
      <c r="M1086" s="198"/>
      <c r="N1086" s="198"/>
    </row>
    <row r="1087" spans="13:14">
      <c r="M1087" s="198"/>
      <c r="N1087" s="198"/>
    </row>
    <row r="1088" spans="13:14">
      <c r="M1088" s="198"/>
      <c r="N1088" s="198"/>
    </row>
    <row r="1089" spans="13:14">
      <c r="M1089" s="198"/>
      <c r="N1089" s="198"/>
    </row>
    <row r="1090" spans="13:14">
      <c r="M1090" s="198"/>
      <c r="N1090" s="198"/>
    </row>
    <row r="1091" spans="13:14">
      <c r="M1091" s="198"/>
      <c r="N1091" s="198"/>
    </row>
    <row r="1092" spans="13:14">
      <c r="M1092" s="198"/>
      <c r="N1092" s="198"/>
    </row>
    <row r="1093" spans="13:14">
      <c r="M1093" s="198"/>
      <c r="N1093" s="198"/>
    </row>
    <row r="1094" spans="13:14">
      <c r="M1094" s="198"/>
      <c r="N1094" s="198"/>
    </row>
    <row r="1095" spans="13:14">
      <c r="M1095" s="198"/>
      <c r="N1095" s="198"/>
    </row>
    <row r="1096" spans="13:14">
      <c r="M1096" s="198"/>
      <c r="N1096" s="198"/>
    </row>
    <row r="1097" spans="13:14">
      <c r="M1097" s="198"/>
      <c r="N1097" s="198"/>
    </row>
    <row r="1098" spans="13:14">
      <c r="M1098" s="198"/>
      <c r="N1098" s="198"/>
    </row>
    <row r="1099" spans="13:14">
      <c r="M1099" s="198"/>
      <c r="N1099" s="198"/>
    </row>
    <row r="1100" spans="13:14">
      <c r="M1100" s="198"/>
      <c r="N1100" s="198"/>
    </row>
    <row r="1101" spans="13:14">
      <c r="M1101" s="198"/>
      <c r="N1101" s="198"/>
    </row>
    <row r="1102" spans="13:14">
      <c r="M1102" s="198"/>
      <c r="N1102" s="198"/>
    </row>
    <row r="1103" spans="13:14">
      <c r="M1103" s="198"/>
      <c r="N1103" s="198"/>
    </row>
    <row r="1104" spans="13:14">
      <c r="M1104" s="198"/>
      <c r="N1104" s="198"/>
    </row>
    <row r="1105" spans="13:14">
      <c r="M1105" s="198"/>
      <c r="N1105" s="198"/>
    </row>
    <row r="1106" spans="13:14">
      <c r="M1106" s="198"/>
      <c r="N1106" s="198"/>
    </row>
    <row r="1107" spans="13:14">
      <c r="M1107" s="198"/>
      <c r="N1107" s="198"/>
    </row>
    <row r="1108" spans="13:14">
      <c r="M1108" s="198"/>
      <c r="N1108" s="198"/>
    </row>
    <row r="1109" spans="13:14">
      <c r="M1109" s="198"/>
      <c r="N1109" s="198"/>
    </row>
    <row r="1110" spans="13:14">
      <c r="M1110" s="198"/>
      <c r="N1110" s="198"/>
    </row>
    <row r="1111" spans="13:14">
      <c r="M1111" s="198"/>
      <c r="N1111" s="198"/>
    </row>
    <row r="1112" spans="13:14">
      <c r="M1112" s="198"/>
      <c r="N1112" s="198"/>
    </row>
    <row r="1113" spans="13:14">
      <c r="M1113" s="198"/>
      <c r="N1113" s="198"/>
    </row>
    <row r="1114" spans="13:14">
      <c r="M1114" s="198"/>
      <c r="N1114" s="198"/>
    </row>
    <row r="1115" spans="13:14">
      <c r="M1115" s="198"/>
      <c r="N1115" s="198"/>
    </row>
    <row r="1116" spans="13:14">
      <c r="M1116" s="198"/>
      <c r="N1116" s="198"/>
    </row>
    <row r="1117" spans="13:14">
      <c r="M1117" s="198"/>
      <c r="N1117" s="198"/>
    </row>
    <row r="1118" spans="13:14">
      <c r="M1118" s="198"/>
      <c r="N1118" s="198"/>
    </row>
    <row r="1119" spans="13:14">
      <c r="M1119" s="198"/>
      <c r="N1119" s="198"/>
    </row>
    <row r="1120" spans="13:14">
      <c r="M1120" s="198"/>
      <c r="N1120" s="198"/>
    </row>
    <row r="1121" spans="13:14">
      <c r="M1121" s="198"/>
      <c r="N1121" s="198"/>
    </row>
    <row r="1122" spans="13:14">
      <c r="M1122" s="198"/>
      <c r="N1122" s="198"/>
    </row>
    <row r="1123" spans="13:14">
      <c r="M1123" s="198"/>
      <c r="N1123" s="198"/>
    </row>
    <row r="1124" spans="13:14">
      <c r="M1124" s="198"/>
      <c r="N1124" s="198"/>
    </row>
    <row r="1125" spans="13:14">
      <c r="M1125" s="198"/>
      <c r="N1125" s="198"/>
    </row>
    <row r="1126" spans="13:14">
      <c r="M1126" s="198"/>
      <c r="N1126" s="198"/>
    </row>
    <row r="1127" spans="13:14">
      <c r="M1127" s="198"/>
      <c r="N1127" s="198"/>
    </row>
    <row r="1128" spans="13:14">
      <c r="M1128" s="198"/>
      <c r="N1128" s="198"/>
    </row>
    <row r="1129" spans="13:14">
      <c r="M1129" s="198"/>
      <c r="N1129" s="198"/>
    </row>
    <row r="1130" spans="13:14">
      <c r="M1130" s="198"/>
      <c r="N1130" s="198"/>
    </row>
    <row r="1131" spans="13:14">
      <c r="M1131" s="198"/>
      <c r="N1131" s="198"/>
    </row>
    <row r="1132" spans="13:14">
      <c r="M1132" s="198"/>
      <c r="N1132" s="198"/>
    </row>
    <row r="1133" spans="13:14">
      <c r="M1133" s="198"/>
      <c r="N1133" s="198"/>
    </row>
    <row r="1134" spans="13:14">
      <c r="M1134" s="198"/>
      <c r="N1134" s="198"/>
    </row>
    <row r="1135" spans="13:14">
      <c r="M1135" s="198"/>
      <c r="N1135" s="198"/>
    </row>
    <row r="1136" spans="13:14">
      <c r="M1136" s="198"/>
      <c r="N1136" s="198"/>
    </row>
    <row r="1137" spans="13:14">
      <c r="M1137" s="198"/>
      <c r="N1137" s="198"/>
    </row>
    <row r="1138" spans="13:14">
      <c r="M1138" s="198"/>
      <c r="N1138" s="198"/>
    </row>
    <row r="1139" spans="13:14">
      <c r="M1139" s="198"/>
      <c r="N1139" s="198"/>
    </row>
    <row r="1140" spans="13:14">
      <c r="M1140" s="198"/>
      <c r="N1140" s="198"/>
    </row>
    <row r="1141" spans="13:14">
      <c r="M1141" s="198"/>
      <c r="N1141" s="198"/>
    </row>
    <row r="1142" spans="13:14">
      <c r="M1142" s="198"/>
      <c r="N1142" s="198"/>
    </row>
    <row r="1143" spans="13:14">
      <c r="M1143" s="198"/>
      <c r="N1143" s="198"/>
    </row>
    <row r="1144" spans="13:14">
      <c r="M1144" s="198"/>
      <c r="N1144" s="198"/>
    </row>
    <row r="1145" spans="13:14">
      <c r="M1145" s="198"/>
      <c r="N1145" s="198"/>
    </row>
    <row r="1146" spans="13:14">
      <c r="M1146" s="198"/>
      <c r="N1146" s="198"/>
    </row>
    <row r="1147" spans="13:14">
      <c r="M1147" s="198"/>
      <c r="N1147" s="198"/>
    </row>
    <row r="1148" spans="13:14">
      <c r="M1148" s="198"/>
      <c r="N1148" s="198"/>
    </row>
    <row r="1149" spans="13:14">
      <c r="M1149" s="198"/>
      <c r="N1149" s="198"/>
    </row>
    <row r="1150" spans="13:14">
      <c r="M1150" s="198"/>
      <c r="N1150" s="198"/>
    </row>
    <row r="1151" spans="13:14">
      <c r="M1151" s="198"/>
      <c r="N1151" s="198"/>
    </row>
    <row r="1152" spans="13:14">
      <c r="M1152" s="198"/>
      <c r="N1152" s="198"/>
    </row>
    <row r="1153" spans="13:14">
      <c r="M1153" s="198"/>
      <c r="N1153" s="198"/>
    </row>
    <row r="1154" spans="13:14">
      <c r="M1154" s="198"/>
      <c r="N1154" s="198"/>
    </row>
    <row r="1155" spans="13:14">
      <c r="M1155" s="198"/>
      <c r="N1155" s="198"/>
    </row>
    <row r="1156" spans="13:14">
      <c r="M1156" s="198"/>
      <c r="N1156" s="198"/>
    </row>
    <row r="1157" spans="13:14">
      <c r="M1157" s="198"/>
      <c r="N1157" s="198"/>
    </row>
    <row r="1158" spans="13:14">
      <c r="M1158" s="198"/>
      <c r="N1158" s="198"/>
    </row>
    <row r="1159" spans="13:14">
      <c r="M1159" s="198"/>
      <c r="N1159" s="198"/>
    </row>
    <row r="1160" spans="13:14">
      <c r="M1160" s="198"/>
      <c r="N1160" s="198"/>
    </row>
    <row r="1161" spans="13:14">
      <c r="M1161" s="198"/>
      <c r="N1161" s="198"/>
    </row>
    <row r="1162" spans="13:14">
      <c r="M1162" s="198"/>
      <c r="N1162" s="198"/>
    </row>
    <row r="1163" spans="13:14">
      <c r="M1163" s="198"/>
      <c r="N1163" s="198"/>
    </row>
    <row r="1164" spans="13:14">
      <c r="M1164" s="198"/>
      <c r="N1164" s="198"/>
    </row>
    <row r="1165" spans="13:14">
      <c r="M1165" s="198"/>
      <c r="N1165" s="198"/>
    </row>
    <row r="1166" spans="13:14">
      <c r="M1166" s="198"/>
      <c r="N1166" s="198"/>
    </row>
    <row r="1167" spans="13:14">
      <c r="M1167" s="198"/>
      <c r="N1167" s="198"/>
    </row>
    <row r="1168" spans="13:14">
      <c r="M1168" s="198"/>
      <c r="N1168" s="198"/>
    </row>
    <row r="1169" spans="13:14">
      <c r="M1169" s="198"/>
      <c r="N1169" s="198"/>
    </row>
    <row r="1170" spans="13:14">
      <c r="M1170" s="198"/>
      <c r="N1170" s="198"/>
    </row>
    <row r="1171" spans="13:14">
      <c r="M1171" s="198"/>
      <c r="N1171" s="198"/>
    </row>
    <row r="1172" spans="13:14">
      <c r="M1172" s="198"/>
      <c r="N1172" s="198"/>
    </row>
    <row r="1173" spans="13:14">
      <c r="M1173" s="198"/>
      <c r="N1173" s="198"/>
    </row>
    <row r="1174" spans="13:14">
      <c r="M1174" s="198"/>
      <c r="N1174" s="198"/>
    </row>
    <row r="1175" spans="13:14">
      <c r="M1175" s="198"/>
      <c r="N1175" s="198"/>
    </row>
    <row r="1176" spans="13:14">
      <c r="M1176" s="198"/>
      <c r="N1176" s="198"/>
    </row>
    <row r="1177" spans="13:14">
      <c r="M1177" s="198"/>
      <c r="N1177" s="198"/>
    </row>
    <row r="1178" spans="13:14">
      <c r="M1178" s="198"/>
      <c r="N1178" s="198"/>
    </row>
    <row r="1179" spans="13:14">
      <c r="M1179" s="198"/>
      <c r="N1179" s="198"/>
    </row>
    <row r="1180" spans="13:14">
      <c r="M1180" s="198"/>
      <c r="N1180" s="198"/>
    </row>
    <row r="1181" spans="13:14">
      <c r="M1181" s="198"/>
      <c r="N1181" s="198"/>
    </row>
    <row r="1182" spans="13:14">
      <c r="M1182" s="198"/>
      <c r="N1182" s="198"/>
    </row>
    <row r="1183" spans="13:14">
      <c r="M1183" s="198"/>
      <c r="N1183" s="198"/>
    </row>
    <row r="1184" spans="13:14">
      <c r="M1184" s="198"/>
      <c r="N1184" s="198"/>
    </row>
    <row r="1185" spans="13:14">
      <c r="M1185" s="198"/>
      <c r="N1185" s="198"/>
    </row>
    <row r="1186" spans="13:14">
      <c r="M1186" s="198"/>
      <c r="N1186" s="198"/>
    </row>
    <row r="1187" spans="13:14">
      <c r="M1187" s="198"/>
      <c r="N1187" s="198"/>
    </row>
    <row r="1188" spans="13:14">
      <c r="M1188" s="198"/>
      <c r="N1188" s="198"/>
    </row>
    <row r="1189" spans="13:14">
      <c r="M1189" s="198"/>
      <c r="N1189" s="198"/>
    </row>
    <row r="1190" spans="13:14">
      <c r="M1190" s="198"/>
      <c r="N1190" s="198"/>
    </row>
    <row r="1191" spans="13:14">
      <c r="M1191" s="198"/>
      <c r="N1191" s="198"/>
    </row>
    <row r="1192" spans="13:14">
      <c r="M1192" s="198"/>
      <c r="N1192" s="198"/>
    </row>
    <row r="1193" spans="13:14">
      <c r="M1193" s="198"/>
      <c r="N1193" s="198"/>
    </row>
    <row r="1194" spans="13:14">
      <c r="M1194" s="198"/>
      <c r="N1194" s="198"/>
    </row>
    <row r="1195" spans="13:14">
      <c r="M1195" s="198"/>
      <c r="N1195" s="198"/>
    </row>
    <row r="1196" spans="13:14">
      <c r="M1196" s="198"/>
      <c r="N1196" s="198"/>
    </row>
    <row r="1197" spans="13:14">
      <c r="M1197" s="198"/>
      <c r="N1197" s="198"/>
    </row>
    <row r="1198" spans="13:14">
      <c r="M1198" s="198"/>
      <c r="N1198" s="198"/>
    </row>
    <row r="1199" spans="13:14">
      <c r="M1199" s="198"/>
      <c r="N1199" s="198"/>
    </row>
    <row r="1200" spans="13:14">
      <c r="M1200" s="198"/>
      <c r="N1200" s="198"/>
    </row>
    <row r="1201" spans="13:14">
      <c r="M1201" s="198"/>
      <c r="N1201" s="198"/>
    </row>
    <row r="1202" spans="13:14">
      <c r="M1202" s="198"/>
      <c r="N1202" s="198"/>
    </row>
    <row r="1203" spans="13:14">
      <c r="M1203" s="198"/>
      <c r="N1203" s="198"/>
    </row>
    <row r="1204" spans="13:14">
      <c r="M1204" s="198"/>
      <c r="N1204" s="198"/>
    </row>
    <row r="1205" spans="13:14">
      <c r="M1205" s="198"/>
      <c r="N1205" s="198"/>
    </row>
    <row r="1206" spans="13:14">
      <c r="M1206" s="198"/>
      <c r="N1206" s="198"/>
    </row>
    <row r="1207" spans="13:14">
      <c r="M1207" s="198"/>
      <c r="N1207" s="198"/>
    </row>
    <row r="1208" spans="13:14">
      <c r="M1208" s="198"/>
      <c r="N1208" s="198"/>
    </row>
    <row r="1209" spans="13:14">
      <c r="M1209" s="198"/>
      <c r="N1209" s="198"/>
    </row>
    <row r="1210" spans="13:14">
      <c r="M1210" s="198"/>
      <c r="N1210" s="198"/>
    </row>
    <row r="1211" spans="13:14">
      <c r="M1211" s="198"/>
      <c r="N1211" s="198"/>
    </row>
    <row r="1212" spans="13:14">
      <c r="M1212" s="198"/>
      <c r="N1212" s="198"/>
    </row>
    <row r="1213" spans="13:14">
      <c r="M1213" s="198"/>
      <c r="N1213" s="198"/>
    </row>
    <row r="1214" spans="13:14">
      <c r="M1214" s="198"/>
      <c r="N1214" s="198"/>
    </row>
    <row r="1215" spans="13:14">
      <c r="M1215" s="198"/>
      <c r="N1215" s="198"/>
    </row>
    <row r="1216" spans="13:14">
      <c r="M1216" s="198"/>
      <c r="N1216" s="198"/>
    </row>
    <row r="1217" spans="13:14">
      <c r="M1217" s="198"/>
      <c r="N1217" s="198"/>
    </row>
    <row r="1218" spans="13:14">
      <c r="M1218" s="198"/>
      <c r="N1218" s="198"/>
    </row>
    <row r="1219" spans="13:14">
      <c r="M1219" s="198"/>
      <c r="N1219" s="198"/>
    </row>
    <row r="1220" spans="13:14">
      <c r="M1220" s="198"/>
      <c r="N1220" s="198"/>
    </row>
    <row r="1221" spans="13:14">
      <c r="M1221" s="198"/>
      <c r="N1221" s="198"/>
    </row>
    <row r="1222" spans="13:14">
      <c r="M1222" s="198"/>
      <c r="N1222" s="198"/>
    </row>
    <row r="1223" spans="13:14">
      <c r="M1223" s="198"/>
      <c r="N1223" s="198"/>
    </row>
    <row r="1224" spans="13:14">
      <c r="M1224" s="198"/>
      <c r="N1224" s="198"/>
    </row>
    <row r="1225" spans="13:14">
      <c r="M1225" s="198"/>
      <c r="N1225" s="198"/>
    </row>
    <row r="1226" spans="13:14">
      <c r="M1226" s="198"/>
      <c r="N1226" s="198"/>
    </row>
    <row r="1227" spans="13:14">
      <c r="M1227" s="198"/>
      <c r="N1227" s="198"/>
    </row>
    <row r="1228" spans="13:14">
      <c r="M1228" s="198"/>
      <c r="N1228" s="198"/>
    </row>
    <row r="1229" spans="13:14">
      <c r="M1229" s="198"/>
      <c r="N1229" s="198"/>
    </row>
    <row r="1230" spans="13:14">
      <c r="M1230" s="198"/>
      <c r="N1230" s="198"/>
    </row>
    <row r="1231" spans="13:14">
      <c r="M1231" s="198"/>
      <c r="N1231" s="198"/>
    </row>
    <row r="1232" spans="13:14">
      <c r="M1232" s="198"/>
      <c r="N1232" s="198"/>
    </row>
    <row r="1233" spans="13:14">
      <c r="M1233" s="198"/>
      <c r="N1233" s="198"/>
    </row>
    <row r="1234" spans="13:14">
      <c r="M1234" s="198"/>
      <c r="N1234" s="198"/>
    </row>
    <row r="1235" spans="13:14">
      <c r="M1235" s="198"/>
      <c r="N1235" s="198"/>
    </row>
    <row r="1236" spans="13:14">
      <c r="M1236" s="198"/>
      <c r="N1236" s="198"/>
    </row>
    <row r="1237" spans="13:14">
      <c r="M1237" s="198"/>
      <c r="N1237" s="198"/>
    </row>
    <row r="1238" spans="13:14">
      <c r="M1238" s="198"/>
      <c r="N1238" s="198"/>
    </row>
    <row r="1239" spans="13:14">
      <c r="M1239" s="198"/>
      <c r="N1239" s="198"/>
    </row>
    <row r="1240" spans="13:14">
      <c r="M1240" s="198"/>
      <c r="N1240" s="198"/>
    </row>
    <row r="1241" spans="13:14">
      <c r="M1241" s="198"/>
      <c r="N1241" s="198"/>
    </row>
    <row r="1242" spans="13:14">
      <c r="M1242" s="198"/>
      <c r="N1242" s="198"/>
    </row>
    <row r="1243" spans="13:14">
      <c r="M1243" s="198"/>
      <c r="N1243" s="198"/>
    </row>
    <row r="1244" spans="13:14">
      <c r="M1244" s="198"/>
      <c r="N1244" s="198"/>
    </row>
    <row r="1245" spans="13:14">
      <c r="M1245" s="198"/>
      <c r="N1245" s="198"/>
    </row>
    <row r="1246" spans="13:14">
      <c r="M1246" s="198"/>
      <c r="N1246" s="198"/>
    </row>
    <row r="1247" spans="13:14">
      <c r="M1247" s="198"/>
      <c r="N1247" s="198"/>
    </row>
    <row r="1248" spans="13:14">
      <c r="M1248" s="198"/>
      <c r="N1248" s="198"/>
    </row>
    <row r="1249" spans="13:14">
      <c r="M1249" s="198"/>
      <c r="N1249" s="198"/>
    </row>
    <row r="1250" spans="13:14">
      <c r="M1250" s="198"/>
      <c r="N1250" s="198"/>
    </row>
    <row r="1251" spans="13:14">
      <c r="M1251" s="198"/>
      <c r="N1251" s="198"/>
    </row>
    <row r="1252" spans="13:14">
      <c r="M1252" s="198"/>
      <c r="N1252" s="198"/>
    </row>
    <row r="1253" spans="13:14">
      <c r="M1253" s="198"/>
      <c r="N1253" s="198"/>
    </row>
    <row r="1254" spans="13:14">
      <c r="M1254" s="198"/>
      <c r="N1254" s="198"/>
    </row>
    <row r="1255" spans="13:14">
      <c r="M1255" s="198"/>
      <c r="N1255" s="198"/>
    </row>
    <row r="1256" spans="13:14">
      <c r="M1256" s="198"/>
      <c r="N1256" s="198"/>
    </row>
    <row r="1257" spans="13:14">
      <c r="M1257" s="198"/>
      <c r="N1257" s="198"/>
    </row>
    <row r="1258" spans="13:14">
      <c r="M1258" s="198"/>
      <c r="N1258" s="198"/>
    </row>
    <row r="1259" spans="13:14">
      <c r="M1259" s="198"/>
      <c r="N1259" s="198"/>
    </row>
    <row r="1260" spans="13:14">
      <c r="M1260" s="198"/>
      <c r="N1260" s="198"/>
    </row>
    <row r="1261" spans="13:14">
      <c r="M1261" s="198"/>
      <c r="N1261" s="198"/>
    </row>
    <row r="1262" spans="13:14">
      <c r="M1262" s="198"/>
      <c r="N1262" s="198"/>
    </row>
    <row r="1263" spans="13:14">
      <c r="M1263" s="198"/>
      <c r="N1263" s="198"/>
    </row>
    <row r="1264" spans="13:14">
      <c r="M1264" s="198"/>
      <c r="N1264" s="198"/>
    </row>
    <row r="1265" spans="13:14">
      <c r="M1265" s="198"/>
      <c r="N1265" s="198"/>
    </row>
    <row r="1266" spans="13:14">
      <c r="M1266" s="198"/>
      <c r="N1266" s="198"/>
    </row>
    <row r="1267" spans="13:14">
      <c r="M1267" s="198"/>
      <c r="N1267" s="198"/>
    </row>
    <row r="1268" spans="13:14">
      <c r="M1268" s="198"/>
      <c r="N1268" s="198"/>
    </row>
    <row r="1269" spans="13:14">
      <c r="M1269" s="198"/>
      <c r="N1269" s="198"/>
    </row>
    <row r="1270" spans="13:14">
      <c r="M1270" s="198"/>
      <c r="N1270" s="198"/>
    </row>
    <row r="1271" spans="13:14">
      <c r="M1271" s="198"/>
      <c r="N1271" s="198"/>
    </row>
    <row r="1272" spans="13:14">
      <c r="M1272" s="198"/>
      <c r="N1272" s="198"/>
    </row>
    <row r="1273" spans="13:14">
      <c r="M1273" s="198"/>
      <c r="N1273" s="198"/>
    </row>
    <row r="1274" spans="13:14">
      <c r="M1274" s="198"/>
      <c r="N1274" s="198"/>
    </row>
    <row r="1275" spans="13:14">
      <c r="M1275" s="198"/>
      <c r="N1275" s="198"/>
    </row>
    <row r="1276" spans="13:14">
      <c r="M1276" s="198"/>
      <c r="N1276" s="198"/>
    </row>
    <row r="1277" spans="13:14">
      <c r="M1277" s="198"/>
      <c r="N1277" s="198"/>
    </row>
    <row r="1278" spans="13:14">
      <c r="M1278" s="198"/>
      <c r="N1278" s="198"/>
    </row>
    <row r="1279" spans="13:14">
      <c r="M1279" s="198"/>
      <c r="N1279" s="198"/>
    </row>
    <row r="1280" spans="13:14">
      <c r="M1280" s="198"/>
      <c r="N1280" s="198"/>
    </row>
    <row r="1281" spans="13:14">
      <c r="M1281" s="198"/>
      <c r="N1281" s="198"/>
    </row>
    <row r="1282" spans="13:14">
      <c r="M1282" s="198"/>
      <c r="N1282" s="198"/>
    </row>
    <row r="1283" spans="13:14">
      <c r="M1283" s="198"/>
      <c r="N1283" s="198"/>
    </row>
    <row r="1284" spans="13:14">
      <c r="M1284" s="198"/>
      <c r="N1284" s="198"/>
    </row>
    <row r="1285" spans="13:14">
      <c r="M1285" s="198"/>
      <c r="N1285" s="198"/>
    </row>
    <row r="1286" spans="13:14">
      <c r="M1286" s="198"/>
      <c r="N1286" s="198"/>
    </row>
    <row r="1287" spans="13:14">
      <c r="M1287" s="198"/>
      <c r="N1287" s="198"/>
    </row>
    <row r="1288" spans="13:14">
      <c r="M1288" s="198"/>
      <c r="N1288" s="198"/>
    </row>
    <row r="1289" spans="13:14">
      <c r="M1289" s="198"/>
      <c r="N1289" s="198"/>
    </row>
    <row r="1290" spans="13:14">
      <c r="M1290" s="198"/>
      <c r="N1290" s="198"/>
    </row>
    <row r="1291" spans="13:14">
      <c r="M1291" s="198"/>
      <c r="N1291" s="198"/>
    </row>
    <row r="1292" spans="13:14">
      <c r="M1292" s="198"/>
      <c r="N1292" s="198"/>
    </row>
    <row r="1293" spans="13:14">
      <c r="M1293" s="198"/>
      <c r="N1293" s="198"/>
    </row>
    <row r="1294" spans="13:14">
      <c r="M1294" s="198"/>
      <c r="N1294" s="198"/>
    </row>
    <row r="1295" spans="13:14">
      <c r="M1295" s="198"/>
      <c r="N1295" s="198"/>
    </row>
    <row r="1296" spans="13:14">
      <c r="M1296" s="198"/>
      <c r="N1296" s="198"/>
    </row>
    <row r="1297" spans="13:14">
      <c r="M1297" s="198"/>
      <c r="N1297" s="198"/>
    </row>
    <row r="1298" spans="13:14">
      <c r="M1298" s="198"/>
      <c r="N1298" s="198"/>
    </row>
    <row r="1299" spans="13:14">
      <c r="M1299" s="198"/>
      <c r="N1299" s="198"/>
    </row>
    <row r="1300" spans="13:14">
      <c r="M1300" s="198"/>
      <c r="N1300" s="198"/>
    </row>
    <row r="1301" spans="13:14">
      <c r="M1301" s="198"/>
      <c r="N1301" s="198"/>
    </row>
    <row r="1302" spans="13:14">
      <c r="M1302" s="198"/>
      <c r="N1302" s="198"/>
    </row>
    <row r="1303" spans="13:14">
      <c r="M1303" s="198"/>
      <c r="N1303" s="198"/>
    </row>
    <row r="1304" spans="13:14">
      <c r="M1304" s="198"/>
      <c r="N1304" s="198"/>
    </row>
    <row r="1305" spans="13:14">
      <c r="M1305" s="198"/>
      <c r="N1305" s="198"/>
    </row>
    <row r="1306" spans="13:14">
      <c r="M1306" s="198"/>
      <c r="N1306" s="198"/>
    </row>
    <row r="1307" spans="13:14">
      <c r="M1307" s="198"/>
      <c r="N1307" s="198"/>
    </row>
    <row r="1308" spans="13:14">
      <c r="M1308" s="198"/>
      <c r="N1308" s="198"/>
    </row>
    <row r="1309" spans="13:14">
      <c r="M1309" s="198"/>
      <c r="N1309" s="198"/>
    </row>
    <row r="1310" spans="13:14">
      <c r="M1310" s="198"/>
      <c r="N1310" s="198"/>
    </row>
    <row r="1311" spans="13:14">
      <c r="M1311" s="198"/>
      <c r="N1311" s="198"/>
    </row>
    <row r="1312" spans="13:14">
      <c r="M1312" s="198"/>
      <c r="N1312" s="198"/>
    </row>
    <row r="1313" spans="13:14">
      <c r="M1313" s="198"/>
      <c r="N1313" s="198"/>
    </row>
    <row r="1314" spans="13:14">
      <c r="M1314" s="198"/>
      <c r="N1314" s="198"/>
    </row>
    <row r="1315" spans="13:14">
      <c r="M1315" s="198"/>
      <c r="N1315" s="198"/>
    </row>
    <row r="1316" spans="13:14">
      <c r="M1316" s="198"/>
      <c r="N1316" s="198"/>
    </row>
    <row r="1317" spans="13:14">
      <c r="M1317" s="198"/>
      <c r="N1317" s="198"/>
    </row>
    <row r="1318" spans="13:14">
      <c r="M1318" s="198"/>
      <c r="N1318" s="198"/>
    </row>
    <row r="1319" spans="13:14">
      <c r="M1319" s="198"/>
      <c r="N1319" s="198"/>
    </row>
    <row r="1320" spans="13:14">
      <c r="M1320" s="198"/>
      <c r="N1320" s="198"/>
    </row>
    <row r="1321" spans="13:14">
      <c r="M1321" s="198"/>
      <c r="N1321" s="198"/>
    </row>
    <row r="1322" spans="13:14">
      <c r="M1322" s="198"/>
      <c r="N1322" s="198"/>
    </row>
    <row r="1323" spans="13:14">
      <c r="M1323" s="198"/>
      <c r="N1323" s="198"/>
    </row>
    <row r="1324" spans="13:14">
      <c r="M1324" s="198"/>
      <c r="N1324" s="198"/>
    </row>
    <row r="1325" spans="13:14">
      <c r="M1325" s="198"/>
      <c r="N1325" s="198"/>
    </row>
    <row r="1326" spans="13:14">
      <c r="M1326" s="198"/>
      <c r="N1326" s="198"/>
    </row>
    <row r="1327" spans="13:14">
      <c r="M1327" s="198"/>
      <c r="N1327" s="198"/>
    </row>
    <row r="1328" spans="13:14">
      <c r="M1328" s="198"/>
      <c r="N1328" s="198"/>
    </row>
    <row r="1329" spans="13:14">
      <c r="M1329" s="198"/>
      <c r="N1329" s="198"/>
    </row>
    <row r="1330" spans="13:14">
      <c r="M1330" s="198"/>
      <c r="N1330" s="198"/>
    </row>
    <row r="1331" spans="13:14">
      <c r="M1331" s="198"/>
      <c r="N1331" s="198"/>
    </row>
    <row r="1332" spans="13:14">
      <c r="M1332" s="198"/>
      <c r="N1332" s="198"/>
    </row>
    <row r="1333" spans="13:14">
      <c r="M1333" s="198"/>
      <c r="N1333" s="198"/>
    </row>
    <row r="1334" spans="13:14">
      <c r="M1334" s="198"/>
      <c r="N1334" s="198"/>
    </row>
    <row r="1335" spans="13:14">
      <c r="M1335" s="198"/>
      <c r="N1335" s="198"/>
    </row>
    <row r="1336" spans="13:14">
      <c r="M1336" s="198"/>
      <c r="N1336" s="198"/>
    </row>
    <row r="1337" spans="13:14">
      <c r="M1337" s="198"/>
      <c r="N1337" s="198"/>
    </row>
    <row r="1338" spans="13:14">
      <c r="M1338" s="198"/>
      <c r="N1338" s="198"/>
    </row>
    <row r="1339" spans="13:14">
      <c r="M1339" s="198"/>
      <c r="N1339" s="198"/>
    </row>
    <row r="1340" spans="13:14">
      <c r="M1340" s="198"/>
      <c r="N1340" s="198"/>
    </row>
    <row r="1341" spans="13:14">
      <c r="M1341" s="198"/>
      <c r="N1341" s="198"/>
    </row>
    <row r="1342" spans="13:14">
      <c r="M1342" s="198"/>
      <c r="N1342" s="198"/>
    </row>
    <row r="1343" spans="13:14">
      <c r="M1343" s="198"/>
      <c r="N1343" s="198"/>
    </row>
    <row r="1344" spans="13:14">
      <c r="M1344" s="198"/>
      <c r="N1344" s="198"/>
    </row>
    <row r="1345" spans="13:14">
      <c r="M1345" s="198"/>
      <c r="N1345" s="198"/>
    </row>
    <row r="1346" spans="13:14">
      <c r="M1346" s="198"/>
      <c r="N1346" s="198"/>
    </row>
    <row r="1347" spans="13:14">
      <c r="M1347" s="198"/>
      <c r="N1347" s="198"/>
    </row>
    <row r="1348" spans="13:14">
      <c r="M1348" s="198"/>
      <c r="N1348" s="198"/>
    </row>
    <row r="1349" spans="13:14">
      <c r="M1349" s="198"/>
      <c r="N1349" s="198"/>
    </row>
    <row r="1350" spans="13:14">
      <c r="M1350" s="198"/>
      <c r="N1350" s="198"/>
    </row>
    <row r="1351" spans="13:14">
      <c r="M1351" s="198"/>
      <c r="N1351" s="198"/>
    </row>
    <row r="1352" spans="13:14">
      <c r="M1352" s="198"/>
      <c r="N1352" s="198"/>
    </row>
    <row r="1353" spans="13:14">
      <c r="M1353" s="198"/>
      <c r="N1353" s="198"/>
    </row>
    <row r="1354" spans="13:14">
      <c r="M1354" s="198"/>
      <c r="N1354" s="198"/>
    </row>
    <row r="1355" spans="13:14">
      <c r="M1355" s="198"/>
      <c r="N1355" s="198"/>
    </row>
    <row r="1356" spans="13:14">
      <c r="M1356" s="198"/>
      <c r="N1356" s="198"/>
    </row>
    <row r="1357" spans="13:14">
      <c r="M1357" s="198"/>
      <c r="N1357" s="198"/>
    </row>
    <row r="1358" spans="13:14">
      <c r="M1358" s="198"/>
      <c r="N1358" s="198"/>
    </row>
    <row r="1359" spans="13:14">
      <c r="M1359" s="198"/>
      <c r="N1359" s="198"/>
    </row>
    <row r="1360" spans="13:14">
      <c r="M1360" s="198"/>
      <c r="N1360" s="198"/>
    </row>
    <row r="1361" spans="13:14">
      <c r="M1361" s="198"/>
      <c r="N1361" s="198"/>
    </row>
    <row r="1362" spans="13:14">
      <c r="M1362" s="198"/>
      <c r="N1362" s="198"/>
    </row>
    <row r="1363" spans="13:14">
      <c r="M1363" s="198"/>
      <c r="N1363" s="198"/>
    </row>
    <row r="1364" spans="13:14">
      <c r="M1364" s="198"/>
      <c r="N1364" s="198"/>
    </row>
    <row r="1365" spans="13:14">
      <c r="M1365" s="198"/>
      <c r="N1365" s="198"/>
    </row>
    <row r="1366" spans="13:14">
      <c r="M1366" s="198"/>
      <c r="N1366" s="198"/>
    </row>
    <row r="1367" spans="13:14">
      <c r="M1367" s="198"/>
      <c r="N1367" s="198"/>
    </row>
    <row r="1368" spans="13:14">
      <c r="M1368" s="198"/>
      <c r="N1368" s="198"/>
    </row>
    <row r="1369" spans="13:14">
      <c r="M1369" s="198"/>
      <c r="N1369" s="198"/>
    </row>
    <row r="1370" spans="13:14">
      <c r="M1370" s="198"/>
      <c r="N1370" s="198"/>
    </row>
    <row r="1371" spans="13:14">
      <c r="M1371" s="198"/>
      <c r="N1371" s="198"/>
    </row>
    <row r="1372" spans="13:14">
      <c r="M1372" s="198"/>
      <c r="N1372" s="198"/>
    </row>
    <row r="1373" spans="13:14">
      <c r="M1373" s="198"/>
      <c r="N1373" s="198"/>
    </row>
    <row r="1374" spans="13:14">
      <c r="M1374" s="198"/>
      <c r="N1374" s="198"/>
    </row>
    <row r="1375" spans="13:14">
      <c r="M1375" s="198"/>
      <c r="N1375" s="198"/>
    </row>
    <row r="1376" spans="13:14">
      <c r="M1376" s="198"/>
      <c r="N1376" s="198"/>
    </row>
    <row r="1377" spans="13:14">
      <c r="M1377" s="198"/>
      <c r="N1377" s="198"/>
    </row>
    <row r="1378" spans="13:14">
      <c r="M1378" s="198"/>
      <c r="N1378" s="198"/>
    </row>
    <row r="1379" spans="13:14">
      <c r="M1379" s="198"/>
      <c r="N1379" s="198"/>
    </row>
    <row r="1380" spans="13:14">
      <c r="M1380" s="198"/>
      <c r="N1380" s="198"/>
    </row>
    <row r="1381" spans="13:14">
      <c r="M1381" s="198"/>
      <c r="N1381" s="198"/>
    </row>
    <row r="1382" spans="13:14">
      <c r="M1382" s="198"/>
      <c r="N1382" s="198"/>
    </row>
    <row r="1383" spans="13:14">
      <c r="M1383" s="198"/>
      <c r="N1383" s="198"/>
    </row>
    <row r="1384" spans="13:14">
      <c r="M1384" s="198"/>
      <c r="N1384" s="198"/>
    </row>
    <row r="1385" spans="13:14">
      <c r="M1385" s="198"/>
      <c r="N1385" s="198"/>
    </row>
    <row r="1386" spans="13:14">
      <c r="M1386" s="198"/>
      <c r="N1386" s="198"/>
    </row>
    <row r="1387" spans="13:14">
      <c r="M1387" s="198"/>
      <c r="N1387" s="198"/>
    </row>
    <row r="1388" spans="13:14">
      <c r="M1388" s="198"/>
      <c r="N1388" s="198"/>
    </row>
    <row r="1389" spans="13:14">
      <c r="M1389" s="198"/>
      <c r="N1389" s="198"/>
    </row>
    <row r="1390" spans="13:14">
      <c r="M1390" s="198"/>
      <c r="N1390" s="198"/>
    </row>
    <row r="1391" spans="13:14">
      <c r="M1391" s="198"/>
      <c r="N1391" s="198"/>
    </row>
    <row r="1392" spans="13:14">
      <c r="M1392" s="198"/>
      <c r="N1392" s="198"/>
    </row>
    <row r="1393" spans="13:14">
      <c r="M1393" s="198"/>
      <c r="N1393" s="198"/>
    </row>
    <row r="1394" spans="13:14">
      <c r="M1394" s="198"/>
      <c r="N1394" s="198"/>
    </row>
    <row r="1395" spans="13:14">
      <c r="M1395" s="198"/>
      <c r="N1395" s="198"/>
    </row>
    <row r="1396" spans="13:14">
      <c r="M1396" s="198"/>
      <c r="N1396" s="198"/>
    </row>
    <row r="1397" spans="13:14">
      <c r="M1397" s="198"/>
      <c r="N1397" s="198"/>
    </row>
    <row r="1398" spans="13:14">
      <c r="M1398" s="198"/>
      <c r="N1398" s="198"/>
    </row>
    <row r="1399" spans="13:14">
      <c r="M1399" s="198"/>
      <c r="N1399" s="198"/>
    </row>
    <row r="1400" spans="13:14">
      <c r="M1400" s="198"/>
      <c r="N1400" s="198"/>
    </row>
    <row r="1401" spans="13:14">
      <c r="M1401" s="198"/>
      <c r="N1401" s="198"/>
    </row>
    <row r="1402" spans="13:14">
      <c r="M1402" s="198"/>
      <c r="N1402" s="198"/>
    </row>
    <row r="1403" spans="13:14">
      <c r="M1403" s="198"/>
      <c r="N1403" s="198"/>
    </row>
    <row r="1404" spans="13:14">
      <c r="M1404" s="198"/>
      <c r="N1404" s="198"/>
    </row>
    <row r="1405" spans="13:14">
      <c r="M1405" s="198"/>
      <c r="N1405" s="198"/>
    </row>
    <row r="1406" spans="13:14">
      <c r="M1406" s="198"/>
      <c r="N1406" s="198"/>
    </row>
    <row r="1407" spans="13:14">
      <c r="M1407" s="198"/>
      <c r="N1407" s="198"/>
    </row>
    <row r="1408" spans="13:14">
      <c r="M1408" s="198"/>
      <c r="N1408" s="198"/>
    </row>
    <row r="1409" spans="13:14">
      <c r="M1409" s="198"/>
      <c r="N1409" s="198"/>
    </row>
    <row r="1410" spans="13:14">
      <c r="M1410" s="198"/>
      <c r="N1410" s="198"/>
    </row>
    <row r="1411" spans="13:14">
      <c r="M1411" s="198"/>
      <c r="N1411" s="198"/>
    </row>
    <row r="1412" spans="13:14">
      <c r="M1412" s="198"/>
      <c r="N1412" s="198"/>
    </row>
    <row r="1413" spans="13:14">
      <c r="M1413" s="198"/>
      <c r="N1413" s="198"/>
    </row>
    <row r="1414" spans="13:14">
      <c r="M1414" s="198"/>
      <c r="N1414" s="198"/>
    </row>
    <row r="1415" spans="13:14">
      <c r="M1415" s="198"/>
      <c r="N1415" s="198"/>
    </row>
    <row r="1416" spans="13:14">
      <c r="M1416" s="198"/>
      <c r="N1416" s="198"/>
    </row>
    <row r="1417" spans="13:14">
      <c r="M1417" s="198"/>
      <c r="N1417" s="198"/>
    </row>
    <row r="1418" spans="13:14">
      <c r="M1418" s="198"/>
      <c r="N1418" s="198"/>
    </row>
    <row r="1419" spans="13:14">
      <c r="M1419" s="198"/>
      <c r="N1419" s="198"/>
    </row>
    <row r="1420" spans="13:14">
      <c r="M1420" s="198"/>
      <c r="N1420" s="198"/>
    </row>
    <row r="1421" spans="13:14">
      <c r="M1421" s="198"/>
      <c r="N1421" s="198"/>
    </row>
    <row r="1422" spans="13:14">
      <c r="M1422" s="198"/>
      <c r="N1422" s="198"/>
    </row>
    <row r="1423" spans="13:14">
      <c r="M1423" s="198"/>
      <c r="N1423" s="198"/>
    </row>
    <row r="1424" spans="13:14">
      <c r="M1424" s="198"/>
      <c r="N1424" s="198"/>
    </row>
    <row r="1425" spans="13:14">
      <c r="M1425" s="198"/>
      <c r="N1425" s="198"/>
    </row>
    <row r="1426" spans="13:14">
      <c r="M1426" s="198"/>
      <c r="N1426" s="198"/>
    </row>
    <row r="1427" spans="13:14">
      <c r="M1427" s="198"/>
      <c r="N1427" s="198"/>
    </row>
    <row r="1428" spans="13:14">
      <c r="M1428" s="198"/>
      <c r="N1428" s="198"/>
    </row>
    <row r="1429" spans="13:14">
      <c r="M1429" s="198"/>
      <c r="N1429" s="198"/>
    </row>
    <row r="1430" spans="13:14">
      <c r="M1430" s="198"/>
      <c r="N1430" s="198"/>
    </row>
    <row r="1431" spans="13:14">
      <c r="M1431" s="198"/>
      <c r="N1431" s="198"/>
    </row>
    <row r="1432" spans="13:14">
      <c r="M1432" s="198"/>
      <c r="N1432" s="198"/>
    </row>
    <row r="1433" spans="13:14">
      <c r="M1433" s="198"/>
      <c r="N1433" s="198"/>
    </row>
    <row r="1434" spans="13:14">
      <c r="M1434" s="198"/>
      <c r="N1434" s="198"/>
    </row>
    <row r="1435" spans="13:14">
      <c r="M1435" s="198"/>
      <c r="N1435" s="198"/>
    </row>
    <row r="1436" spans="13:14">
      <c r="M1436" s="198"/>
      <c r="N1436" s="198"/>
    </row>
    <row r="1437" spans="13:14">
      <c r="M1437" s="198"/>
      <c r="N1437" s="198"/>
    </row>
    <row r="1438" spans="13:14">
      <c r="M1438" s="198"/>
      <c r="N1438" s="198"/>
    </row>
    <row r="1439" spans="13:14">
      <c r="M1439" s="198"/>
      <c r="N1439" s="198"/>
    </row>
    <row r="1440" spans="13:14">
      <c r="M1440" s="198"/>
      <c r="N1440" s="198"/>
    </row>
    <row r="1441" spans="13:14">
      <c r="M1441" s="198"/>
      <c r="N1441" s="198"/>
    </row>
    <row r="1442" spans="13:14">
      <c r="M1442" s="198"/>
      <c r="N1442" s="198"/>
    </row>
    <row r="1443" spans="13:14">
      <c r="M1443" s="198"/>
      <c r="N1443" s="198"/>
    </row>
    <row r="1444" spans="13:14">
      <c r="M1444" s="198"/>
      <c r="N1444" s="198"/>
    </row>
    <row r="1445" spans="13:14">
      <c r="M1445" s="198"/>
      <c r="N1445" s="198"/>
    </row>
    <row r="1446" spans="13:14">
      <c r="M1446" s="198"/>
      <c r="N1446" s="198"/>
    </row>
    <row r="1447" spans="13:14">
      <c r="M1447" s="198"/>
      <c r="N1447" s="198"/>
    </row>
    <row r="1448" spans="13:14">
      <c r="M1448" s="198"/>
      <c r="N1448" s="198"/>
    </row>
    <row r="1449" spans="13:14">
      <c r="M1449" s="198"/>
      <c r="N1449" s="198"/>
    </row>
    <row r="1450" spans="13:14">
      <c r="M1450" s="198"/>
      <c r="N1450" s="198"/>
    </row>
    <row r="1451" spans="13:14">
      <c r="M1451" s="198"/>
      <c r="N1451" s="198"/>
    </row>
    <row r="1452" spans="13:14">
      <c r="M1452" s="198"/>
      <c r="N1452" s="198"/>
    </row>
    <row r="1453" spans="13:14">
      <c r="M1453" s="198"/>
      <c r="N1453" s="198"/>
    </row>
    <row r="1454" spans="13:14">
      <c r="M1454" s="198"/>
      <c r="N1454" s="198"/>
    </row>
    <row r="1455" spans="13:14">
      <c r="M1455" s="198"/>
      <c r="N1455" s="198"/>
    </row>
    <row r="1456" spans="13:14">
      <c r="M1456" s="198"/>
      <c r="N1456" s="198"/>
    </row>
    <row r="1457" spans="13:14">
      <c r="M1457" s="198"/>
      <c r="N1457" s="198"/>
    </row>
    <row r="1458" spans="13:14">
      <c r="M1458" s="198"/>
      <c r="N1458" s="198"/>
    </row>
    <row r="1459" spans="13:14">
      <c r="M1459" s="198"/>
      <c r="N1459" s="198"/>
    </row>
    <row r="1460" spans="13:14">
      <c r="M1460" s="198"/>
      <c r="N1460" s="198"/>
    </row>
    <row r="1461" spans="13:14">
      <c r="M1461" s="198"/>
      <c r="N1461" s="198"/>
    </row>
    <row r="1462" spans="13:14">
      <c r="M1462" s="198"/>
      <c r="N1462" s="198"/>
    </row>
    <row r="1463" spans="13:14">
      <c r="M1463" s="198"/>
      <c r="N1463" s="198"/>
    </row>
    <row r="1464" spans="13:14">
      <c r="M1464" s="198"/>
      <c r="N1464" s="198"/>
    </row>
    <row r="1465" spans="13:14">
      <c r="M1465" s="198"/>
      <c r="N1465" s="198"/>
    </row>
    <row r="1466" spans="13:14">
      <c r="M1466" s="198"/>
      <c r="N1466" s="198"/>
    </row>
    <row r="1467" spans="13:14">
      <c r="M1467" s="198"/>
      <c r="N1467" s="198"/>
    </row>
    <row r="1468" spans="13:14">
      <c r="M1468" s="198"/>
      <c r="N1468" s="198"/>
    </row>
    <row r="1469" spans="13:14">
      <c r="M1469" s="198"/>
      <c r="N1469" s="198"/>
    </row>
    <row r="1470" spans="13:14">
      <c r="M1470" s="198"/>
      <c r="N1470" s="198"/>
    </row>
    <row r="1471" spans="13:14">
      <c r="M1471" s="198"/>
      <c r="N1471" s="198"/>
    </row>
    <row r="1472" spans="13:14">
      <c r="M1472" s="198"/>
      <c r="N1472" s="198"/>
    </row>
    <row r="1473" spans="13:14">
      <c r="M1473" s="198"/>
      <c r="N1473" s="198"/>
    </row>
    <row r="1474" spans="13:14">
      <c r="M1474" s="198"/>
      <c r="N1474" s="198"/>
    </row>
    <row r="1475" spans="13:14">
      <c r="M1475" s="198"/>
      <c r="N1475" s="198"/>
    </row>
    <row r="1476" spans="13:14">
      <c r="M1476" s="198"/>
      <c r="N1476" s="198"/>
    </row>
    <row r="1477" spans="13:14">
      <c r="M1477" s="198"/>
      <c r="N1477" s="198"/>
    </row>
    <row r="1478" spans="13:14">
      <c r="M1478" s="198"/>
      <c r="N1478" s="198"/>
    </row>
    <row r="1479" spans="13:14">
      <c r="M1479" s="198"/>
      <c r="N1479" s="198"/>
    </row>
    <row r="1480" spans="13:14">
      <c r="M1480" s="198"/>
      <c r="N1480" s="198"/>
    </row>
    <row r="1481" spans="13:14">
      <c r="M1481" s="198"/>
      <c r="N1481" s="198"/>
    </row>
    <row r="1482" spans="13:14">
      <c r="M1482" s="198"/>
      <c r="N1482" s="198"/>
    </row>
    <row r="1483" spans="13:14">
      <c r="M1483" s="198"/>
      <c r="N1483" s="198"/>
    </row>
    <row r="1484" spans="13:14">
      <c r="M1484" s="198"/>
      <c r="N1484" s="198"/>
    </row>
    <row r="1485" spans="13:14">
      <c r="M1485" s="198"/>
      <c r="N1485" s="198"/>
    </row>
    <row r="1486" spans="13:14">
      <c r="M1486" s="198"/>
      <c r="N1486" s="198"/>
    </row>
    <row r="1487" spans="13:14">
      <c r="M1487" s="198"/>
      <c r="N1487" s="198"/>
    </row>
    <row r="1488" spans="13:14">
      <c r="M1488" s="198"/>
      <c r="N1488" s="198"/>
    </row>
    <row r="1489" spans="13:14">
      <c r="M1489" s="198"/>
      <c r="N1489" s="198"/>
    </row>
    <row r="1490" spans="13:14">
      <c r="M1490" s="198"/>
      <c r="N1490" s="198"/>
    </row>
    <row r="1491" spans="13:14">
      <c r="M1491" s="198"/>
      <c r="N1491" s="198"/>
    </row>
    <row r="1492" spans="13:14">
      <c r="M1492" s="198"/>
      <c r="N1492" s="198"/>
    </row>
    <row r="1493" spans="13:14">
      <c r="M1493" s="198"/>
      <c r="N1493" s="198"/>
    </row>
    <row r="1494" spans="13:14">
      <c r="M1494" s="198"/>
      <c r="N1494" s="198"/>
    </row>
    <row r="1495" spans="13:14">
      <c r="M1495" s="198"/>
      <c r="N1495" s="198"/>
    </row>
    <row r="1496" spans="13:14">
      <c r="M1496" s="198"/>
      <c r="N1496" s="198"/>
    </row>
    <row r="1497" spans="13:14">
      <c r="M1497" s="198"/>
      <c r="N1497" s="198"/>
    </row>
    <row r="1498" spans="13:14">
      <c r="M1498" s="198"/>
      <c r="N1498" s="198"/>
    </row>
    <row r="1499" spans="13:14">
      <c r="M1499" s="198"/>
      <c r="N1499" s="198"/>
    </row>
    <row r="1500" spans="13:14">
      <c r="M1500" s="198"/>
      <c r="N1500" s="198"/>
    </row>
    <row r="1501" spans="13:14">
      <c r="M1501" s="198"/>
      <c r="N1501" s="198"/>
    </row>
    <row r="1502" spans="13:14">
      <c r="M1502" s="198"/>
      <c r="N1502" s="198"/>
    </row>
    <row r="1503" spans="13:14">
      <c r="M1503" s="198"/>
      <c r="N1503" s="198"/>
    </row>
    <row r="1504" spans="13:14">
      <c r="M1504" s="198"/>
      <c r="N1504" s="198"/>
    </row>
    <row r="1505" spans="13:14">
      <c r="M1505" s="198"/>
      <c r="N1505" s="198"/>
    </row>
    <row r="1506" spans="13:14">
      <c r="M1506" s="198"/>
      <c r="N1506" s="198"/>
    </row>
    <row r="1507" spans="13:14">
      <c r="M1507" s="198"/>
      <c r="N1507" s="198"/>
    </row>
    <row r="1508" spans="13:14">
      <c r="M1508" s="198"/>
      <c r="N1508" s="198"/>
    </row>
    <row r="1509" spans="13:14">
      <c r="M1509" s="198"/>
      <c r="N1509" s="198"/>
    </row>
    <row r="1510" spans="13:14">
      <c r="M1510" s="198"/>
      <c r="N1510" s="198"/>
    </row>
    <row r="1511" spans="13:14">
      <c r="M1511" s="198"/>
      <c r="N1511" s="198"/>
    </row>
    <row r="1512" spans="13:14">
      <c r="M1512" s="198"/>
      <c r="N1512" s="198"/>
    </row>
    <row r="1513" spans="13:14">
      <c r="M1513" s="198"/>
      <c r="N1513" s="198"/>
    </row>
    <row r="1514" spans="13:14">
      <c r="M1514" s="198"/>
      <c r="N1514" s="198"/>
    </row>
    <row r="1515" spans="13:14">
      <c r="M1515" s="198"/>
      <c r="N1515" s="198"/>
    </row>
    <row r="1516" spans="13:14">
      <c r="M1516" s="198"/>
      <c r="N1516" s="198"/>
    </row>
    <row r="1517" spans="13:14">
      <c r="M1517" s="198"/>
      <c r="N1517" s="198"/>
    </row>
    <row r="1518" spans="13:14">
      <c r="M1518" s="198"/>
      <c r="N1518" s="198"/>
    </row>
    <row r="1519" spans="13:14">
      <c r="M1519" s="198"/>
      <c r="N1519" s="198"/>
    </row>
    <row r="1520" spans="13:14">
      <c r="M1520" s="198"/>
      <c r="N1520" s="198"/>
    </row>
    <row r="1521" spans="13:14">
      <c r="M1521" s="198"/>
      <c r="N1521" s="198"/>
    </row>
    <row r="1522" spans="13:14">
      <c r="M1522" s="198"/>
      <c r="N1522" s="198"/>
    </row>
    <row r="1523" spans="13:14">
      <c r="M1523" s="198"/>
      <c r="N1523" s="198"/>
    </row>
    <row r="1524" spans="13:14">
      <c r="M1524" s="198"/>
      <c r="N1524" s="198"/>
    </row>
    <row r="1525" spans="13:14">
      <c r="M1525" s="198"/>
      <c r="N1525" s="198"/>
    </row>
    <row r="1526" spans="13:14">
      <c r="M1526" s="198"/>
      <c r="N1526" s="198"/>
    </row>
    <row r="1527" spans="13:14">
      <c r="M1527" s="198"/>
      <c r="N1527" s="198"/>
    </row>
    <row r="1528" spans="13:14">
      <c r="M1528" s="198"/>
      <c r="N1528" s="198"/>
    </row>
    <row r="1529" spans="13:14">
      <c r="M1529" s="198"/>
      <c r="N1529" s="198"/>
    </row>
    <row r="1530" spans="13:14">
      <c r="M1530" s="198"/>
      <c r="N1530" s="198"/>
    </row>
    <row r="1531" spans="13:14">
      <c r="M1531" s="198"/>
      <c r="N1531" s="198"/>
    </row>
    <row r="1532" spans="13:14">
      <c r="M1532" s="198"/>
      <c r="N1532" s="198"/>
    </row>
    <row r="1533" spans="13:14">
      <c r="M1533" s="198"/>
      <c r="N1533" s="198"/>
    </row>
    <row r="1534" spans="13:14">
      <c r="M1534" s="198"/>
      <c r="N1534" s="198"/>
    </row>
    <row r="1535" spans="13:14">
      <c r="M1535" s="198"/>
      <c r="N1535" s="198"/>
    </row>
    <row r="1536" spans="13:14">
      <c r="M1536" s="198"/>
      <c r="N1536" s="198"/>
    </row>
    <row r="1537" spans="13:14">
      <c r="M1537" s="198"/>
      <c r="N1537" s="198"/>
    </row>
    <row r="1538" spans="13:14">
      <c r="M1538" s="198"/>
      <c r="N1538" s="198"/>
    </row>
    <row r="1539" spans="13:14">
      <c r="M1539" s="198"/>
      <c r="N1539" s="198"/>
    </row>
    <row r="1540" spans="13:14">
      <c r="M1540" s="198"/>
      <c r="N1540" s="198"/>
    </row>
    <row r="1541" spans="13:14">
      <c r="M1541" s="198"/>
      <c r="N1541" s="198"/>
    </row>
    <row r="1542" spans="13:14">
      <c r="M1542" s="198"/>
      <c r="N1542" s="198"/>
    </row>
    <row r="1543" spans="13:14">
      <c r="M1543" s="198"/>
      <c r="N1543" s="198"/>
    </row>
    <row r="1544" spans="13:14">
      <c r="M1544" s="198"/>
      <c r="N1544" s="198"/>
    </row>
    <row r="1545" spans="13:14">
      <c r="M1545" s="198"/>
      <c r="N1545" s="198"/>
    </row>
    <row r="1546" spans="13:14">
      <c r="M1546" s="198"/>
      <c r="N1546" s="198"/>
    </row>
    <row r="1547" spans="13:14">
      <c r="M1547" s="198"/>
      <c r="N1547" s="198"/>
    </row>
    <row r="1548" spans="13:14">
      <c r="M1548" s="198"/>
      <c r="N1548" s="198"/>
    </row>
    <row r="1549" spans="13:14">
      <c r="M1549" s="198"/>
      <c r="N1549" s="198"/>
    </row>
    <row r="1550" spans="13:14">
      <c r="M1550" s="198"/>
      <c r="N1550" s="198"/>
    </row>
    <row r="1551" spans="13:14">
      <c r="M1551" s="198"/>
      <c r="N1551" s="198"/>
    </row>
    <row r="1552" spans="13:14">
      <c r="M1552" s="198"/>
      <c r="N1552" s="198"/>
    </row>
    <row r="1553" spans="13:14">
      <c r="M1553" s="198"/>
      <c r="N1553" s="198"/>
    </row>
    <row r="1554" spans="13:14">
      <c r="M1554" s="198"/>
      <c r="N1554" s="198"/>
    </row>
    <row r="1555" spans="13:14">
      <c r="M1555" s="198"/>
      <c r="N1555" s="198"/>
    </row>
    <row r="1556" spans="13:14">
      <c r="M1556" s="198"/>
      <c r="N1556" s="198"/>
    </row>
    <row r="1557" spans="13:14">
      <c r="M1557" s="198"/>
      <c r="N1557" s="198"/>
    </row>
    <row r="1558" spans="13:14">
      <c r="M1558" s="198"/>
      <c r="N1558" s="198"/>
    </row>
    <row r="1559" spans="13:14">
      <c r="M1559" s="198"/>
      <c r="N1559" s="198"/>
    </row>
    <row r="1560" spans="13:14">
      <c r="M1560" s="198"/>
      <c r="N1560" s="198"/>
    </row>
    <row r="1561" spans="13:14">
      <c r="M1561" s="198"/>
      <c r="N1561" s="198"/>
    </row>
    <row r="1562" spans="13:14">
      <c r="M1562" s="198"/>
      <c r="N1562" s="198"/>
    </row>
    <row r="1563" spans="13:14">
      <c r="M1563" s="198"/>
      <c r="N1563" s="198"/>
    </row>
    <row r="1564" spans="13:14">
      <c r="M1564" s="198"/>
      <c r="N1564" s="198"/>
    </row>
    <row r="1565" spans="13:14">
      <c r="M1565" s="198"/>
      <c r="N1565" s="198"/>
    </row>
    <row r="1566" spans="13:14">
      <c r="M1566" s="198"/>
      <c r="N1566" s="198"/>
    </row>
    <row r="1567" spans="13:14">
      <c r="M1567" s="198"/>
      <c r="N1567" s="198"/>
    </row>
    <row r="1568" spans="13:14">
      <c r="M1568" s="198"/>
      <c r="N1568" s="198"/>
    </row>
    <row r="1569" spans="13:14">
      <c r="M1569" s="198"/>
      <c r="N1569" s="198"/>
    </row>
    <row r="1570" spans="13:14">
      <c r="M1570" s="198"/>
      <c r="N1570" s="198"/>
    </row>
    <row r="1571" spans="13:14">
      <c r="M1571" s="198"/>
      <c r="N1571" s="198"/>
    </row>
    <row r="1572" spans="13:14">
      <c r="M1572" s="198"/>
      <c r="N1572" s="198"/>
    </row>
    <row r="1573" spans="13:14">
      <c r="M1573" s="198"/>
      <c r="N1573" s="198"/>
    </row>
    <row r="1574" spans="13:14">
      <c r="M1574" s="198"/>
      <c r="N1574" s="198"/>
    </row>
    <row r="1575" spans="13:14">
      <c r="M1575" s="198"/>
      <c r="N1575" s="198"/>
    </row>
    <row r="1576" spans="13:14">
      <c r="M1576" s="198"/>
      <c r="N1576" s="198"/>
    </row>
    <row r="1577" spans="13:14">
      <c r="M1577" s="198"/>
      <c r="N1577" s="198"/>
    </row>
    <row r="1578" spans="13:14">
      <c r="M1578" s="198"/>
      <c r="N1578" s="198"/>
    </row>
    <row r="1579" spans="13:14">
      <c r="M1579" s="198"/>
      <c r="N1579" s="198"/>
    </row>
    <row r="1580" spans="13:14">
      <c r="M1580" s="198"/>
      <c r="N1580" s="198"/>
    </row>
    <row r="1581" spans="13:14">
      <c r="M1581" s="198"/>
      <c r="N1581" s="198"/>
    </row>
    <row r="1582" spans="13:14">
      <c r="M1582" s="198"/>
      <c r="N1582" s="198"/>
    </row>
    <row r="1583" spans="13:14">
      <c r="M1583" s="198"/>
      <c r="N1583" s="198"/>
    </row>
    <row r="1584" spans="13:14">
      <c r="M1584" s="198"/>
      <c r="N1584" s="198"/>
    </row>
    <row r="1585" spans="13:14">
      <c r="M1585" s="198"/>
      <c r="N1585" s="198"/>
    </row>
    <row r="1586" spans="13:14">
      <c r="M1586" s="198"/>
      <c r="N1586" s="198"/>
    </row>
    <row r="1587" spans="13:14">
      <c r="M1587" s="198"/>
      <c r="N1587" s="198"/>
    </row>
    <row r="1588" spans="13:14">
      <c r="M1588" s="198"/>
      <c r="N1588" s="198"/>
    </row>
    <row r="1589" spans="13:14">
      <c r="M1589" s="198"/>
      <c r="N1589" s="198"/>
    </row>
    <row r="1590" spans="13:14">
      <c r="M1590" s="198"/>
      <c r="N1590" s="198"/>
    </row>
    <row r="1591" spans="13:14">
      <c r="M1591" s="198"/>
      <c r="N1591" s="198"/>
    </row>
    <row r="1592" spans="13:14">
      <c r="M1592" s="198"/>
      <c r="N1592" s="198"/>
    </row>
    <row r="1593" spans="13:14">
      <c r="M1593" s="198"/>
      <c r="N1593" s="198"/>
    </row>
    <row r="1594" spans="13:14">
      <c r="M1594" s="198"/>
      <c r="N1594" s="198"/>
    </row>
    <row r="1595" spans="13:14">
      <c r="M1595" s="198"/>
      <c r="N1595" s="198"/>
    </row>
    <row r="1596" spans="13:14">
      <c r="M1596" s="198"/>
      <c r="N1596" s="198"/>
    </row>
    <row r="1597" spans="13:14">
      <c r="M1597" s="198"/>
      <c r="N1597" s="198"/>
    </row>
    <row r="1598" spans="13:14">
      <c r="M1598" s="198"/>
      <c r="N1598" s="198"/>
    </row>
    <row r="1599" spans="13:14">
      <c r="M1599" s="198"/>
      <c r="N1599" s="198"/>
    </row>
    <row r="1600" spans="13:14">
      <c r="M1600" s="198"/>
      <c r="N1600" s="198"/>
    </row>
    <row r="1601" spans="13:14">
      <c r="M1601" s="198"/>
      <c r="N1601" s="198"/>
    </row>
    <row r="1602" spans="13:14">
      <c r="M1602" s="198"/>
      <c r="N1602" s="198"/>
    </row>
    <row r="1603" spans="13:14">
      <c r="M1603" s="198"/>
      <c r="N1603" s="198"/>
    </row>
    <row r="1604" spans="13:14">
      <c r="M1604" s="198"/>
      <c r="N1604" s="198"/>
    </row>
    <row r="1605" spans="13:14">
      <c r="M1605" s="198"/>
      <c r="N1605" s="198"/>
    </row>
    <row r="1606" spans="13:14">
      <c r="M1606" s="198"/>
      <c r="N1606" s="198"/>
    </row>
    <row r="1607" spans="13:14">
      <c r="M1607" s="198"/>
      <c r="N1607" s="198"/>
    </row>
    <row r="1608" spans="13:14">
      <c r="M1608" s="198"/>
      <c r="N1608" s="198"/>
    </row>
    <row r="1609" spans="13:14">
      <c r="M1609" s="198"/>
      <c r="N1609" s="198"/>
    </row>
    <row r="1610" spans="13:14">
      <c r="M1610" s="198"/>
      <c r="N1610" s="198"/>
    </row>
    <row r="1611" spans="13:14">
      <c r="M1611" s="198"/>
      <c r="N1611" s="198"/>
    </row>
    <row r="1612" spans="13:14">
      <c r="M1612" s="198"/>
      <c r="N1612" s="198"/>
    </row>
    <row r="1613" spans="13:14">
      <c r="M1613" s="198"/>
      <c r="N1613" s="198"/>
    </row>
    <row r="1614" spans="13:14">
      <c r="M1614" s="198"/>
      <c r="N1614" s="198"/>
    </row>
    <row r="1615" spans="13:14">
      <c r="M1615" s="198"/>
      <c r="N1615" s="198"/>
    </row>
    <row r="1616" spans="13:14">
      <c r="M1616" s="198"/>
      <c r="N1616" s="198"/>
    </row>
    <row r="1617" spans="13:14">
      <c r="M1617" s="198"/>
      <c r="N1617" s="198"/>
    </row>
    <row r="1618" spans="13:14">
      <c r="M1618" s="198"/>
      <c r="N1618" s="198"/>
    </row>
    <row r="1619" spans="13:14">
      <c r="M1619" s="198"/>
      <c r="N1619" s="198"/>
    </row>
    <row r="1620" spans="13:14">
      <c r="M1620" s="198"/>
      <c r="N1620" s="198"/>
    </row>
    <row r="1621" spans="13:14">
      <c r="M1621" s="198"/>
      <c r="N1621" s="198"/>
    </row>
    <row r="1622" spans="13:14">
      <c r="M1622" s="198"/>
      <c r="N1622" s="198"/>
    </row>
    <row r="1623" spans="13:14">
      <c r="M1623" s="198"/>
      <c r="N1623" s="198"/>
    </row>
    <row r="1624" spans="13:14">
      <c r="M1624" s="198"/>
      <c r="N1624" s="198"/>
    </row>
    <row r="1625" spans="13:14">
      <c r="M1625" s="198"/>
      <c r="N1625" s="198"/>
    </row>
    <row r="1626" spans="13:14">
      <c r="M1626" s="198"/>
      <c r="N1626" s="198"/>
    </row>
    <row r="1627" spans="13:14">
      <c r="M1627" s="198"/>
      <c r="N1627" s="198"/>
    </row>
    <row r="1628" spans="13:14">
      <c r="M1628" s="198"/>
      <c r="N1628" s="198"/>
    </row>
    <row r="1629" spans="13:14">
      <c r="M1629" s="198"/>
      <c r="N1629" s="198"/>
    </row>
    <row r="1630" spans="13:14">
      <c r="M1630" s="198"/>
      <c r="N1630" s="198"/>
    </row>
    <row r="1631" spans="13:14">
      <c r="M1631" s="198"/>
      <c r="N1631" s="198"/>
    </row>
    <row r="1632" spans="13:14">
      <c r="M1632" s="198"/>
      <c r="N1632" s="198"/>
    </row>
    <row r="1633" spans="13:14">
      <c r="M1633" s="198"/>
      <c r="N1633" s="198"/>
    </row>
    <row r="1634" spans="13:14">
      <c r="M1634" s="198"/>
      <c r="N1634" s="198"/>
    </row>
    <row r="1635" spans="13:14">
      <c r="M1635" s="198"/>
      <c r="N1635" s="198"/>
    </row>
    <row r="1636" spans="13:14">
      <c r="M1636" s="198"/>
      <c r="N1636" s="198"/>
    </row>
    <row r="1637" spans="13:14">
      <c r="M1637" s="198"/>
      <c r="N1637" s="198"/>
    </row>
    <row r="1638" spans="13:14">
      <c r="M1638" s="198"/>
      <c r="N1638" s="198"/>
    </row>
    <row r="1639" spans="13:14">
      <c r="M1639" s="198"/>
      <c r="N1639" s="198"/>
    </row>
    <row r="1640" spans="13:14">
      <c r="M1640" s="198"/>
      <c r="N1640" s="198"/>
    </row>
    <row r="1641" spans="13:14">
      <c r="M1641" s="198"/>
      <c r="N1641" s="198"/>
    </row>
    <row r="1642" spans="13:14">
      <c r="M1642" s="198"/>
      <c r="N1642" s="198"/>
    </row>
    <row r="1643" spans="13:14">
      <c r="M1643" s="198"/>
      <c r="N1643" s="198"/>
    </row>
    <row r="1644" spans="13:14">
      <c r="M1644" s="198"/>
      <c r="N1644" s="198"/>
    </row>
    <row r="1645" spans="13:14">
      <c r="M1645" s="198"/>
      <c r="N1645" s="198"/>
    </row>
    <row r="1646" spans="13:14">
      <c r="M1646" s="198"/>
      <c r="N1646" s="198"/>
    </row>
    <row r="1647" spans="13:14">
      <c r="M1647" s="198"/>
      <c r="N1647" s="198"/>
    </row>
    <row r="1648" spans="13:14">
      <c r="M1648" s="198"/>
      <c r="N1648" s="198"/>
    </row>
    <row r="1649" spans="13:14">
      <c r="M1649" s="198"/>
      <c r="N1649" s="198"/>
    </row>
    <row r="1650" spans="13:14">
      <c r="M1650" s="198"/>
      <c r="N1650" s="198"/>
    </row>
    <row r="1651" spans="13:14">
      <c r="M1651" s="198"/>
      <c r="N1651" s="198"/>
    </row>
    <row r="1652" spans="13:14">
      <c r="M1652" s="198"/>
      <c r="N1652" s="198"/>
    </row>
    <row r="1653" spans="13:14">
      <c r="M1653" s="198"/>
      <c r="N1653" s="198"/>
    </row>
    <row r="1654" spans="13:14">
      <c r="M1654" s="198"/>
      <c r="N1654" s="198"/>
    </row>
    <row r="1655" spans="13:14">
      <c r="M1655" s="198"/>
      <c r="N1655" s="198"/>
    </row>
    <row r="1656" spans="13:14">
      <c r="M1656" s="198"/>
      <c r="N1656" s="198"/>
    </row>
    <row r="1657" spans="13:14">
      <c r="M1657" s="198"/>
      <c r="N1657" s="198"/>
    </row>
    <row r="1658" spans="13:14">
      <c r="M1658" s="198"/>
      <c r="N1658" s="198"/>
    </row>
    <row r="1659" spans="13:14">
      <c r="M1659" s="198"/>
      <c r="N1659" s="198"/>
    </row>
    <row r="1660" spans="13:14">
      <c r="M1660" s="198"/>
      <c r="N1660" s="198"/>
    </row>
    <row r="1661" spans="13:14">
      <c r="M1661" s="198"/>
      <c r="N1661" s="198"/>
    </row>
    <row r="1662" spans="13:14">
      <c r="M1662" s="198"/>
      <c r="N1662" s="198"/>
    </row>
    <row r="1663" spans="13:14">
      <c r="M1663" s="198"/>
      <c r="N1663" s="198"/>
    </row>
    <row r="1664" spans="13:14">
      <c r="M1664" s="198"/>
      <c r="N1664" s="198"/>
    </row>
    <row r="1665" spans="13:14">
      <c r="M1665" s="198"/>
      <c r="N1665" s="198"/>
    </row>
    <row r="1666" spans="13:14">
      <c r="M1666" s="198"/>
      <c r="N1666" s="198"/>
    </row>
    <row r="1667" spans="13:14">
      <c r="M1667" s="198"/>
      <c r="N1667" s="198"/>
    </row>
    <row r="1668" spans="13:14">
      <c r="M1668" s="198"/>
      <c r="N1668" s="198"/>
    </row>
    <row r="1669" spans="13:14">
      <c r="M1669" s="198"/>
      <c r="N1669" s="198"/>
    </row>
    <row r="1670" spans="13:14">
      <c r="M1670" s="198"/>
      <c r="N1670" s="198"/>
    </row>
    <row r="1671" spans="13:14">
      <c r="M1671" s="198"/>
      <c r="N1671" s="198"/>
    </row>
    <row r="1672" spans="13:14">
      <c r="M1672" s="198"/>
      <c r="N1672" s="198"/>
    </row>
    <row r="1673" spans="13:14">
      <c r="M1673" s="198"/>
      <c r="N1673" s="198"/>
    </row>
    <row r="1674" spans="13:14">
      <c r="M1674" s="198"/>
      <c r="N1674" s="198"/>
    </row>
    <row r="1675" spans="13:14">
      <c r="M1675" s="198"/>
      <c r="N1675" s="198"/>
    </row>
    <row r="1676" spans="13:14">
      <c r="M1676" s="198"/>
      <c r="N1676" s="198"/>
    </row>
    <row r="1677" spans="13:14">
      <c r="M1677" s="198"/>
      <c r="N1677" s="198"/>
    </row>
    <row r="1678" spans="13:14">
      <c r="M1678" s="198"/>
      <c r="N1678" s="198"/>
    </row>
    <row r="1679" spans="13:14">
      <c r="M1679" s="198"/>
      <c r="N1679" s="198"/>
    </row>
    <row r="1680" spans="13:14">
      <c r="M1680" s="198"/>
      <c r="N1680" s="198"/>
    </row>
    <row r="1681" spans="13:14">
      <c r="M1681" s="198"/>
      <c r="N1681" s="198"/>
    </row>
    <row r="1682" spans="13:14">
      <c r="M1682" s="198"/>
      <c r="N1682" s="198"/>
    </row>
    <row r="1683" spans="13:14">
      <c r="M1683" s="198"/>
      <c r="N1683" s="198"/>
    </row>
    <row r="1684" spans="13:14">
      <c r="M1684" s="198"/>
      <c r="N1684" s="198"/>
    </row>
    <row r="1685" spans="13:14">
      <c r="M1685" s="198"/>
      <c r="N1685" s="198"/>
    </row>
    <row r="1686" spans="13:14">
      <c r="M1686" s="198"/>
      <c r="N1686" s="198"/>
    </row>
    <row r="1687" spans="13:14">
      <c r="M1687" s="198"/>
      <c r="N1687" s="198"/>
    </row>
    <row r="1688" spans="13:14">
      <c r="M1688" s="198"/>
      <c r="N1688" s="198"/>
    </row>
    <row r="1689" spans="13:14">
      <c r="M1689" s="198"/>
      <c r="N1689" s="198"/>
    </row>
    <row r="1690" spans="13:14">
      <c r="M1690" s="198"/>
      <c r="N1690" s="198"/>
    </row>
    <row r="1691" spans="13:14">
      <c r="M1691" s="198"/>
      <c r="N1691" s="198"/>
    </row>
    <row r="1692" spans="13:14">
      <c r="M1692" s="198"/>
      <c r="N1692" s="198"/>
    </row>
    <row r="1693" spans="13:14">
      <c r="M1693" s="198"/>
      <c r="N1693" s="198"/>
    </row>
    <row r="1694" spans="13:14">
      <c r="M1694" s="198"/>
      <c r="N1694" s="198"/>
    </row>
    <row r="1695" spans="13:14">
      <c r="M1695" s="198"/>
      <c r="N1695" s="198"/>
    </row>
    <row r="1696" spans="13:14">
      <c r="M1696" s="198"/>
      <c r="N1696" s="198"/>
    </row>
    <row r="1697" spans="13:14">
      <c r="M1697" s="198"/>
      <c r="N1697" s="198"/>
    </row>
    <row r="1698" spans="13:14">
      <c r="M1698" s="198"/>
      <c r="N1698" s="198"/>
    </row>
    <row r="1699" spans="13:14">
      <c r="M1699" s="198"/>
      <c r="N1699" s="198"/>
    </row>
    <row r="1700" spans="13:14">
      <c r="M1700" s="198"/>
      <c r="N1700" s="198"/>
    </row>
    <row r="1701" spans="13:14">
      <c r="M1701" s="198"/>
      <c r="N1701" s="198"/>
    </row>
    <row r="1702" spans="13:14">
      <c r="M1702" s="198"/>
      <c r="N1702" s="198"/>
    </row>
    <row r="1703" spans="13:14">
      <c r="M1703" s="198"/>
      <c r="N1703" s="198"/>
    </row>
    <row r="1704" spans="13:14">
      <c r="M1704" s="198"/>
      <c r="N1704" s="198"/>
    </row>
    <row r="1705" spans="13:14">
      <c r="M1705" s="198"/>
      <c r="N1705" s="198"/>
    </row>
    <row r="1706" spans="13:14">
      <c r="M1706" s="198"/>
      <c r="N1706" s="198"/>
    </row>
    <row r="1707" spans="13:14">
      <c r="M1707" s="198"/>
      <c r="N1707" s="198"/>
    </row>
    <row r="1708" spans="13:14">
      <c r="M1708" s="198"/>
      <c r="N1708" s="198"/>
    </row>
    <row r="1709" spans="13:14">
      <c r="M1709" s="198"/>
      <c r="N1709" s="198"/>
    </row>
    <row r="1710" spans="13:14">
      <c r="M1710" s="198"/>
      <c r="N1710" s="198"/>
    </row>
    <row r="1711" spans="13:14">
      <c r="M1711" s="198"/>
      <c r="N1711" s="198"/>
    </row>
    <row r="1712" spans="13:14">
      <c r="M1712" s="198"/>
      <c r="N1712" s="198"/>
    </row>
    <row r="1713" spans="13:14">
      <c r="M1713" s="198"/>
      <c r="N1713" s="198"/>
    </row>
    <row r="1714" spans="13:14">
      <c r="M1714" s="198"/>
      <c r="N1714" s="198"/>
    </row>
    <row r="1715" spans="13:14">
      <c r="M1715" s="198"/>
      <c r="N1715" s="198"/>
    </row>
    <row r="1716" spans="13:14">
      <c r="M1716" s="198"/>
      <c r="N1716" s="198"/>
    </row>
    <row r="1717" spans="13:14">
      <c r="M1717" s="198"/>
      <c r="N1717" s="198"/>
    </row>
    <row r="1718" spans="13:14">
      <c r="M1718" s="198"/>
      <c r="N1718" s="198"/>
    </row>
    <row r="1719" spans="13:14">
      <c r="M1719" s="198"/>
      <c r="N1719" s="198"/>
    </row>
    <row r="1720" spans="13:14">
      <c r="M1720" s="198"/>
      <c r="N1720" s="198"/>
    </row>
    <row r="1721" spans="13:14">
      <c r="M1721" s="198"/>
      <c r="N1721" s="198"/>
    </row>
    <row r="1722" spans="13:14">
      <c r="M1722" s="198"/>
      <c r="N1722" s="198"/>
    </row>
    <row r="1723" spans="13:14">
      <c r="M1723" s="198"/>
      <c r="N1723" s="198"/>
    </row>
    <row r="1724" spans="13:14">
      <c r="M1724" s="198"/>
      <c r="N1724" s="198"/>
    </row>
    <row r="1725" spans="13:14">
      <c r="M1725" s="198"/>
      <c r="N1725" s="198"/>
    </row>
    <row r="1726" spans="13:14">
      <c r="M1726" s="198"/>
      <c r="N1726" s="198"/>
    </row>
    <row r="1727" spans="13:14">
      <c r="M1727" s="198"/>
      <c r="N1727" s="198"/>
    </row>
    <row r="1728" spans="13:14">
      <c r="M1728" s="198"/>
      <c r="N1728" s="198"/>
    </row>
    <row r="1729" spans="13:14">
      <c r="M1729" s="198"/>
      <c r="N1729" s="198"/>
    </row>
    <row r="1730" spans="13:14">
      <c r="M1730" s="198"/>
      <c r="N1730" s="198"/>
    </row>
    <row r="1731" spans="13:14">
      <c r="M1731" s="198"/>
      <c r="N1731" s="198"/>
    </row>
    <row r="1732" spans="13:14">
      <c r="M1732" s="198"/>
      <c r="N1732" s="198"/>
    </row>
    <row r="1733" spans="13:14">
      <c r="M1733" s="198"/>
      <c r="N1733" s="198"/>
    </row>
    <row r="1734" spans="13:14">
      <c r="M1734" s="198"/>
      <c r="N1734" s="198"/>
    </row>
    <row r="1735" spans="13:14">
      <c r="M1735" s="198"/>
      <c r="N1735" s="198"/>
    </row>
    <row r="1736" spans="13:14">
      <c r="M1736" s="198"/>
      <c r="N1736" s="198"/>
    </row>
    <row r="1737" spans="13:14">
      <c r="M1737" s="198"/>
      <c r="N1737" s="198"/>
    </row>
    <row r="1738" spans="13:14">
      <c r="M1738" s="198"/>
      <c r="N1738" s="198"/>
    </row>
    <row r="1739" spans="13:14">
      <c r="M1739" s="198"/>
      <c r="N1739" s="198"/>
    </row>
    <row r="1740" spans="13:14">
      <c r="M1740" s="198"/>
      <c r="N1740" s="198"/>
    </row>
    <row r="1741" spans="13:14">
      <c r="M1741" s="198"/>
      <c r="N1741" s="198"/>
    </row>
    <row r="1742" spans="13:14">
      <c r="M1742" s="198"/>
      <c r="N1742" s="198"/>
    </row>
    <row r="1743" spans="13:14">
      <c r="M1743" s="198"/>
      <c r="N1743" s="198"/>
    </row>
    <row r="1744" spans="13:14">
      <c r="M1744" s="198"/>
      <c r="N1744" s="198"/>
    </row>
    <row r="1745" spans="13:14">
      <c r="M1745" s="198"/>
      <c r="N1745" s="198"/>
    </row>
    <row r="1746" spans="13:14">
      <c r="M1746" s="198"/>
      <c r="N1746" s="198"/>
    </row>
    <row r="1747" spans="13:14">
      <c r="M1747" s="198"/>
      <c r="N1747" s="198"/>
    </row>
    <row r="1748" spans="13:14">
      <c r="M1748" s="198"/>
      <c r="N1748" s="198"/>
    </row>
    <row r="1749" spans="13:14">
      <c r="M1749" s="198"/>
      <c r="N1749" s="198"/>
    </row>
    <row r="1750" spans="13:14">
      <c r="M1750" s="198"/>
      <c r="N1750" s="198"/>
    </row>
    <row r="1751" spans="13:14">
      <c r="M1751" s="198"/>
      <c r="N1751" s="198"/>
    </row>
    <row r="1752" spans="13:14">
      <c r="M1752" s="198"/>
      <c r="N1752" s="198"/>
    </row>
    <row r="1753" spans="13:14">
      <c r="M1753" s="198"/>
      <c r="N1753" s="198"/>
    </row>
    <row r="1754" spans="13:14">
      <c r="M1754" s="198"/>
      <c r="N1754" s="198"/>
    </row>
    <row r="1755" spans="13:14">
      <c r="M1755" s="198"/>
      <c r="N1755" s="198"/>
    </row>
    <row r="1756" spans="13:14">
      <c r="M1756" s="198"/>
      <c r="N1756" s="198"/>
    </row>
    <row r="1757" spans="13:14">
      <c r="M1757" s="198"/>
      <c r="N1757" s="198"/>
    </row>
    <row r="1758" spans="13:14">
      <c r="M1758" s="198"/>
      <c r="N1758" s="198"/>
    </row>
    <row r="1759" spans="13:14">
      <c r="M1759" s="198"/>
      <c r="N1759" s="198"/>
    </row>
    <row r="1760" spans="13:14">
      <c r="M1760" s="198"/>
      <c r="N1760" s="198"/>
    </row>
    <row r="1761" spans="13:14">
      <c r="M1761" s="198"/>
      <c r="N1761" s="198"/>
    </row>
    <row r="1762" spans="13:14">
      <c r="M1762" s="198"/>
      <c r="N1762" s="198"/>
    </row>
    <row r="1763" spans="13:14">
      <c r="M1763" s="198"/>
      <c r="N1763" s="198"/>
    </row>
    <row r="1764" spans="13:14">
      <c r="M1764" s="198"/>
      <c r="N1764" s="198"/>
    </row>
    <row r="1765" spans="13:14">
      <c r="M1765" s="198"/>
      <c r="N1765" s="198"/>
    </row>
    <row r="1766" spans="13:14">
      <c r="M1766" s="198"/>
      <c r="N1766" s="198"/>
    </row>
    <row r="1767" spans="13:14">
      <c r="M1767" s="198"/>
      <c r="N1767" s="198"/>
    </row>
    <row r="1768" spans="13:14">
      <c r="M1768" s="198"/>
      <c r="N1768" s="198"/>
    </row>
    <row r="1769" spans="13:14">
      <c r="M1769" s="198"/>
      <c r="N1769" s="198"/>
    </row>
    <row r="1770" spans="13:14">
      <c r="M1770" s="198"/>
      <c r="N1770" s="198"/>
    </row>
    <row r="1771" spans="13:14">
      <c r="M1771" s="198"/>
      <c r="N1771" s="198"/>
    </row>
    <row r="1772" spans="13:14">
      <c r="M1772" s="198"/>
      <c r="N1772" s="198"/>
    </row>
    <row r="1773" spans="13:14">
      <c r="M1773" s="198"/>
      <c r="N1773" s="198"/>
    </row>
    <row r="1774" spans="13:14">
      <c r="M1774" s="198"/>
      <c r="N1774" s="198"/>
    </row>
    <row r="1775" spans="13:14">
      <c r="M1775" s="198"/>
      <c r="N1775" s="198"/>
    </row>
    <row r="1776" spans="13:14">
      <c r="M1776" s="198"/>
      <c r="N1776" s="198"/>
    </row>
    <row r="1777" spans="13:14">
      <c r="M1777" s="198"/>
      <c r="N1777" s="198"/>
    </row>
    <row r="1778" spans="13:14">
      <c r="M1778" s="198"/>
      <c r="N1778" s="198"/>
    </row>
    <row r="1779" spans="13:14">
      <c r="M1779" s="198"/>
      <c r="N1779" s="198"/>
    </row>
    <row r="1780" spans="13:14">
      <c r="M1780" s="198"/>
      <c r="N1780" s="198"/>
    </row>
    <row r="1781" spans="13:14">
      <c r="M1781" s="198"/>
      <c r="N1781" s="198"/>
    </row>
    <row r="1782" spans="13:14">
      <c r="M1782" s="198"/>
      <c r="N1782" s="198"/>
    </row>
    <row r="1783" spans="13:14">
      <c r="M1783" s="198"/>
      <c r="N1783" s="198"/>
    </row>
    <row r="1784" spans="13:14">
      <c r="M1784" s="198"/>
      <c r="N1784" s="198"/>
    </row>
    <row r="1785" spans="13:14">
      <c r="M1785" s="198"/>
      <c r="N1785" s="198"/>
    </row>
    <row r="1786" spans="13:14">
      <c r="M1786" s="198"/>
      <c r="N1786" s="198"/>
    </row>
    <row r="1787" spans="13:14">
      <c r="M1787" s="198"/>
      <c r="N1787" s="198"/>
    </row>
    <row r="1788" spans="13:14">
      <c r="M1788" s="198"/>
      <c r="N1788" s="198"/>
    </row>
    <row r="1789" spans="13:14">
      <c r="M1789" s="198"/>
      <c r="N1789" s="198"/>
    </row>
    <row r="1790" spans="13:14">
      <c r="M1790" s="198"/>
      <c r="N1790" s="198"/>
    </row>
    <row r="1791" spans="13:14">
      <c r="M1791" s="198"/>
      <c r="N1791" s="198"/>
    </row>
    <row r="1792" spans="13:14">
      <c r="M1792" s="198"/>
      <c r="N1792" s="198"/>
    </row>
    <row r="1793" spans="13:14">
      <c r="M1793" s="198"/>
      <c r="N1793" s="198"/>
    </row>
    <row r="1794" spans="13:14">
      <c r="M1794" s="198"/>
      <c r="N1794" s="198"/>
    </row>
    <row r="1795" spans="13:14">
      <c r="M1795" s="198"/>
      <c r="N1795" s="198"/>
    </row>
    <row r="1796" spans="13:14">
      <c r="M1796" s="198"/>
      <c r="N1796" s="198"/>
    </row>
    <row r="1797" spans="13:14">
      <c r="M1797" s="198"/>
      <c r="N1797" s="198"/>
    </row>
    <row r="1798" spans="13:14">
      <c r="M1798" s="198"/>
      <c r="N1798" s="198"/>
    </row>
    <row r="1799" spans="13:14">
      <c r="M1799" s="198"/>
      <c r="N1799" s="198"/>
    </row>
    <row r="1800" spans="13:14">
      <c r="M1800" s="198"/>
      <c r="N1800" s="198"/>
    </row>
    <row r="1801" spans="13:14">
      <c r="M1801" s="198"/>
      <c r="N1801" s="198"/>
    </row>
    <row r="1802" spans="13:14">
      <c r="M1802" s="198"/>
      <c r="N1802" s="198"/>
    </row>
    <row r="1803" spans="13:14">
      <c r="M1803" s="198"/>
      <c r="N1803" s="198"/>
    </row>
    <row r="1804" spans="13:14">
      <c r="M1804" s="198"/>
      <c r="N1804" s="198"/>
    </row>
    <row r="1805" spans="13:14">
      <c r="M1805" s="198"/>
      <c r="N1805" s="198"/>
    </row>
    <row r="1806" spans="13:14">
      <c r="M1806" s="198"/>
      <c r="N1806" s="198"/>
    </row>
    <row r="1807" spans="13:14">
      <c r="M1807" s="198"/>
      <c r="N1807" s="198"/>
    </row>
    <row r="1808" spans="13:14">
      <c r="M1808" s="198"/>
      <c r="N1808" s="198"/>
    </row>
    <row r="1809" spans="13:14">
      <c r="M1809" s="198"/>
      <c r="N1809" s="198"/>
    </row>
    <row r="1810" spans="13:14">
      <c r="M1810" s="198"/>
      <c r="N1810" s="198"/>
    </row>
    <row r="1811" spans="13:14">
      <c r="M1811" s="198"/>
      <c r="N1811" s="198"/>
    </row>
    <row r="1812" spans="13:14">
      <c r="M1812" s="198"/>
      <c r="N1812" s="198"/>
    </row>
    <row r="1813" spans="13:14">
      <c r="M1813" s="198"/>
      <c r="N1813" s="198"/>
    </row>
    <row r="1814" spans="13:14">
      <c r="M1814" s="198"/>
      <c r="N1814" s="198"/>
    </row>
    <row r="1815" spans="13:14">
      <c r="M1815" s="198"/>
      <c r="N1815" s="198"/>
    </row>
    <row r="1816" spans="13:14">
      <c r="M1816" s="198"/>
      <c r="N1816" s="198"/>
    </row>
    <row r="1817" spans="13:14">
      <c r="M1817" s="198"/>
      <c r="N1817" s="198"/>
    </row>
    <row r="1818" spans="13:14">
      <c r="M1818" s="198"/>
      <c r="N1818" s="198"/>
    </row>
    <row r="1819" spans="13:14">
      <c r="M1819" s="198"/>
      <c r="N1819" s="198"/>
    </row>
    <row r="1820" spans="13:14">
      <c r="M1820" s="198"/>
      <c r="N1820" s="198"/>
    </row>
    <row r="1821" spans="13:14">
      <c r="M1821" s="198"/>
      <c r="N1821" s="198"/>
    </row>
    <row r="1822" spans="13:14">
      <c r="M1822" s="198"/>
      <c r="N1822" s="198"/>
    </row>
    <row r="1823" spans="13:14">
      <c r="M1823" s="198"/>
      <c r="N1823" s="198"/>
    </row>
    <row r="1824" spans="13:14">
      <c r="M1824" s="198"/>
      <c r="N1824" s="198"/>
    </row>
    <row r="1825" spans="13:14">
      <c r="M1825" s="198"/>
      <c r="N1825" s="198"/>
    </row>
    <row r="1826" spans="13:14">
      <c r="M1826" s="198"/>
      <c r="N1826" s="198"/>
    </row>
    <row r="1827" spans="13:14">
      <c r="M1827" s="198"/>
      <c r="N1827" s="198"/>
    </row>
    <row r="1828" spans="13:14">
      <c r="M1828" s="198"/>
      <c r="N1828" s="198"/>
    </row>
    <row r="1829" spans="13:14">
      <c r="M1829" s="198"/>
      <c r="N1829" s="198"/>
    </row>
    <row r="1830" spans="13:14">
      <c r="M1830" s="198"/>
      <c r="N1830" s="198"/>
    </row>
    <row r="1831" spans="13:14">
      <c r="M1831" s="198"/>
      <c r="N1831" s="198"/>
    </row>
    <row r="1832" spans="13:14">
      <c r="M1832" s="198"/>
      <c r="N1832" s="198"/>
    </row>
    <row r="1833" spans="13:14">
      <c r="M1833" s="198"/>
      <c r="N1833" s="198"/>
    </row>
    <row r="1834" spans="13:14">
      <c r="M1834" s="198"/>
      <c r="N1834" s="198"/>
    </row>
    <row r="1835" spans="13:14">
      <c r="M1835" s="198"/>
      <c r="N1835" s="198"/>
    </row>
    <row r="1836" spans="13:14">
      <c r="M1836" s="198"/>
      <c r="N1836" s="198"/>
    </row>
    <row r="1837" spans="13:14">
      <c r="M1837" s="198"/>
      <c r="N1837" s="198"/>
    </row>
    <row r="1838" spans="13:14">
      <c r="M1838" s="198"/>
      <c r="N1838" s="198"/>
    </row>
    <row r="1839" spans="13:14">
      <c r="M1839" s="198"/>
      <c r="N1839" s="198"/>
    </row>
    <row r="1840" spans="13:14">
      <c r="M1840" s="198"/>
      <c r="N1840" s="198"/>
    </row>
    <row r="1841" spans="13:14">
      <c r="M1841" s="198"/>
      <c r="N1841" s="198"/>
    </row>
    <row r="1842" spans="13:14">
      <c r="M1842" s="198"/>
      <c r="N1842" s="198"/>
    </row>
    <row r="1843" spans="13:14">
      <c r="M1843" s="198"/>
      <c r="N1843" s="198"/>
    </row>
    <row r="1844" spans="13:14">
      <c r="M1844" s="198"/>
      <c r="N1844" s="198"/>
    </row>
    <row r="1845" spans="13:14">
      <c r="M1845" s="198"/>
      <c r="N1845" s="198"/>
    </row>
    <row r="1846" spans="13:14">
      <c r="M1846" s="198"/>
      <c r="N1846" s="198"/>
    </row>
    <row r="1847" spans="13:14">
      <c r="M1847" s="198"/>
      <c r="N1847" s="198"/>
    </row>
    <row r="1848" spans="13:14">
      <c r="M1848" s="198"/>
      <c r="N1848" s="198"/>
    </row>
    <row r="1849" spans="13:14">
      <c r="M1849" s="198"/>
      <c r="N1849" s="198"/>
    </row>
    <row r="1850" spans="13:14">
      <c r="M1850" s="198"/>
      <c r="N1850" s="198"/>
    </row>
    <row r="1851" spans="13:14">
      <c r="M1851" s="198"/>
      <c r="N1851" s="198"/>
    </row>
    <row r="1852" spans="13:14">
      <c r="M1852" s="198"/>
      <c r="N1852" s="198"/>
    </row>
    <row r="1853" spans="13:14">
      <c r="M1853" s="198"/>
      <c r="N1853" s="198"/>
    </row>
    <row r="1854" spans="13:14">
      <c r="M1854" s="198"/>
      <c r="N1854" s="198"/>
    </row>
    <row r="1855" spans="13:14">
      <c r="M1855" s="198"/>
      <c r="N1855" s="198"/>
    </row>
    <row r="1856" spans="13:14">
      <c r="M1856" s="198"/>
      <c r="N1856" s="198"/>
    </row>
    <row r="1857" spans="13:14">
      <c r="M1857" s="198"/>
      <c r="N1857" s="198"/>
    </row>
    <row r="1858" spans="13:14">
      <c r="M1858" s="198"/>
      <c r="N1858" s="198"/>
    </row>
    <row r="1859" spans="13:14">
      <c r="M1859" s="198"/>
      <c r="N1859" s="198"/>
    </row>
    <row r="1860" spans="13:14">
      <c r="M1860" s="198"/>
      <c r="N1860" s="198"/>
    </row>
    <row r="1861" spans="13:14">
      <c r="M1861" s="198"/>
      <c r="N1861" s="198"/>
    </row>
    <row r="1862" spans="13:14">
      <c r="M1862" s="198"/>
      <c r="N1862" s="198"/>
    </row>
    <row r="1863" spans="13:14">
      <c r="M1863" s="198"/>
      <c r="N1863" s="198"/>
    </row>
    <row r="1864" spans="13:14">
      <c r="M1864" s="198"/>
      <c r="N1864" s="198"/>
    </row>
    <row r="1865" spans="13:14">
      <c r="M1865" s="198"/>
      <c r="N1865" s="198"/>
    </row>
    <row r="1866" spans="13:14">
      <c r="M1866" s="198"/>
      <c r="N1866" s="198"/>
    </row>
    <row r="1867" spans="13:14">
      <c r="M1867" s="198"/>
      <c r="N1867" s="198"/>
    </row>
    <row r="1868" spans="13:14">
      <c r="M1868" s="198"/>
      <c r="N1868" s="198"/>
    </row>
    <row r="1869" spans="13:14">
      <c r="M1869" s="198"/>
      <c r="N1869" s="198"/>
    </row>
    <row r="1870" spans="13:14">
      <c r="M1870" s="198"/>
      <c r="N1870" s="198"/>
    </row>
    <row r="1871" spans="13:14">
      <c r="M1871" s="198"/>
      <c r="N1871" s="198"/>
    </row>
    <row r="1872" spans="13:14">
      <c r="M1872" s="198"/>
      <c r="N1872" s="198"/>
    </row>
    <row r="1873" spans="13:14">
      <c r="M1873" s="198"/>
      <c r="N1873" s="198"/>
    </row>
    <row r="1874" spans="13:14">
      <c r="M1874" s="198"/>
      <c r="N1874" s="198"/>
    </row>
    <row r="1875" spans="13:14">
      <c r="M1875" s="198"/>
      <c r="N1875" s="198"/>
    </row>
    <row r="1876" spans="13:14">
      <c r="M1876" s="198"/>
      <c r="N1876" s="198"/>
    </row>
    <row r="1877" spans="13:14">
      <c r="M1877" s="198"/>
      <c r="N1877" s="198"/>
    </row>
    <row r="1878" spans="13:14">
      <c r="M1878" s="198"/>
      <c r="N1878" s="198"/>
    </row>
    <row r="1879" spans="13:14">
      <c r="M1879" s="198"/>
      <c r="N1879" s="198"/>
    </row>
    <row r="1880" spans="13:14">
      <c r="M1880" s="198"/>
      <c r="N1880" s="198"/>
    </row>
    <row r="1881" spans="13:14">
      <c r="M1881" s="198"/>
      <c r="N1881" s="198"/>
    </row>
    <row r="1882" spans="13:14">
      <c r="M1882" s="198"/>
      <c r="N1882" s="198"/>
    </row>
    <row r="1883" spans="13:14">
      <c r="M1883" s="198"/>
      <c r="N1883" s="198"/>
    </row>
    <row r="1884" spans="13:14">
      <c r="M1884" s="198"/>
      <c r="N1884" s="198"/>
    </row>
    <row r="1885" spans="13:14">
      <c r="M1885" s="198"/>
      <c r="N1885" s="198"/>
    </row>
    <row r="1886" spans="13:14">
      <c r="M1886" s="198"/>
      <c r="N1886" s="198"/>
    </row>
    <row r="1887" spans="13:14">
      <c r="M1887" s="198"/>
      <c r="N1887" s="198"/>
    </row>
    <row r="1888" spans="13:14">
      <c r="M1888" s="198"/>
      <c r="N1888" s="198"/>
    </row>
    <row r="1889" spans="13:14">
      <c r="M1889" s="198"/>
      <c r="N1889" s="198"/>
    </row>
    <row r="1890" spans="13:14">
      <c r="M1890" s="198"/>
      <c r="N1890" s="198"/>
    </row>
    <row r="1891" spans="13:14">
      <c r="M1891" s="198"/>
      <c r="N1891" s="198"/>
    </row>
    <row r="1892" spans="13:14">
      <c r="M1892" s="198"/>
      <c r="N1892" s="198"/>
    </row>
    <row r="1893" spans="13:14">
      <c r="M1893" s="198"/>
      <c r="N1893" s="198"/>
    </row>
    <row r="1894" spans="13:14">
      <c r="M1894" s="198"/>
      <c r="N1894" s="198"/>
    </row>
    <row r="1895" spans="13:14">
      <c r="M1895" s="198"/>
      <c r="N1895" s="198"/>
    </row>
    <row r="1896" spans="13:14">
      <c r="M1896" s="198"/>
      <c r="N1896" s="198"/>
    </row>
    <row r="1897" spans="13:14">
      <c r="M1897" s="198"/>
      <c r="N1897" s="198"/>
    </row>
    <row r="1898" spans="13:14">
      <c r="M1898" s="198"/>
      <c r="N1898" s="198"/>
    </row>
    <row r="1899" spans="13:14">
      <c r="M1899" s="198"/>
      <c r="N1899" s="198"/>
    </row>
    <row r="1900" spans="13:14">
      <c r="M1900" s="198"/>
      <c r="N1900" s="198"/>
    </row>
    <row r="1901" spans="13:14">
      <c r="M1901" s="198"/>
      <c r="N1901" s="198"/>
    </row>
    <row r="1902" spans="13:14">
      <c r="M1902" s="198"/>
      <c r="N1902" s="198"/>
    </row>
    <row r="1903" spans="13:14">
      <c r="M1903" s="198"/>
      <c r="N1903" s="198"/>
    </row>
    <row r="1904" spans="13:14">
      <c r="M1904" s="198"/>
      <c r="N1904" s="198"/>
    </row>
    <row r="1905" spans="13:14">
      <c r="M1905" s="198"/>
      <c r="N1905" s="198"/>
    </row>
    <row r="1906" spans="13:14">
      <c r="M1906" s="198"/>
      <c r="N1906" s="198"/>
    </row>
    <row r="1907" spans="13:14">
      <c r="M1907" s="198"/>
      <c r="N1907" s="198"/>
    </row>
    <row r="1908" spans="13:14">
      <c r="M1908" s="198"/>
      <c r="N1908" s="198"/>
    </row>
    <row r="1909" spans="13:14">
      <c r="M1909" s="198"/>
      <c r="N1909" s="198"/>
    </row>
    <row r="1910" spans="13:14">
      <c r="M1910" s="198"/>
      <c r="N1910" s="198"/>
    </row>
    <row r="1911" spans="13:14">
      <c r="M1911" s="198"/>
      <c r="N1911" s="198"/>
    </row>
    <row r="1912" spans="13:14">
      <c r="M1912" s="198"/>
      <c r="N1912" s="198"/>
    </row>
    <row r="1913" spans="13:14">
      <c r="M1913" s="198"/>
      <c r="N1913" s="198"/>
    </row>
    <row r="1914" spans="13:14">
      <c r="M1914" s="198"/>
      <c r="N1914" s="198"/>
    </row>
    <row r="1915" spans="13:14">
      <c r="M1915" s="198"/>
      <c r="N1915" s="198"/>
    </row>
    <row r="1916" spans="13:14">
      <c r="M1916" s="198"/>
      <c r="N1916" s="198"/>
    </row>
    <row r="1917" spans="13:14">
      <c r="M1917" s="198"/>
      <c r="N1917" s="198"/>
    </row>
    <row r="1918" spans="13:14">
      <c r="M1918" s="198"/>
      <c r="N1918" s="198"/>
    </row>
    <row r="1919" spans="13:14">
      <c r="M1919" s="198"/>
      <c r="N1919" s="198"/>
    </row>
    <row r="1920" spans="13:14">
      <c r="M1920" s="198"/>
      <c r="N1920" s="198"/>
    </row>
    <row r="1921" spans="13:14">
      <c r="M1921" s="198"/>
      <c r="N1921" s="198"/>
    </row>
    <row r="1922" spans="13:14">
      <c r="M1922" s="198"/>
      <c r="N1922" s="198"/>
    </row>
    <row r="1923" spans="13:14">
      <c r="M1923" s="198"/>
      <c r="N1923" s="198"/>
    </row>
    <row r="1924" spans="13:14">
      <c r="M1924" s="198"/>
      <c r="N1924" s="198"/>
    </row>
    <row r="1925" spans="13:14">
      <c r="M1925" s="198"/>
      <c r="N1925" s="198"/>
    </row>
    <row r="1926" spans="13:14">
      <c r="M1926" s="198"/>
      <c r="N1926" s="198"/>
    </row>
    <row r="1927" spans="13:14">
      <c r="M1927" s="198"/>
      <c r="N1927" s="198"/>
    </row>
    <row r="1928" spans="13:14">
      <c r="M1928" s="198"/>
      <c r="N1928" s="198"/>
    </row>
    <row r="1929" spans="13:14">
      <c r="M1929" s="198"/>
      <c r="N1929" s="198"/>
    </row>
    <row r="1930" spans="13:14">
      <c r="M1930" s="198"/>
      <c r="N1930" s="198"/>
    </row>
    <row r="1931" spans="13:14">
      <c r="M1931" s="198"/>
      <c r="N1931" s="198"/>
    </row>
    <row r="1932" spans="13:14">
      <c r="M1932" s="198"/>
      <c r="N1932" s="198"/>
    </row>
    <row r="1933" spans="13:14">
      <c r="M1933" s="198"/>
      <c r="N1933" s="198"/>
    </row>
    <row r="1934" spans="13:14">
      <c r="M1934" s="198"/>
      <c r="N1934" s="198"/>
    </row>
    <row r="1935" spans="13:14">
      <c r="M1935" s="198"/>
      <c r="N1935" s="198"/>
    </row>
    <row r="1936" spans="13:14">
      <c r="M1936" s="198"/>
      <c r="N1936" s="198"/>
    </row>
    <row r="1937" spans="13:14">
      <c r="M1937" s="198"/>
      <c r="N1937" s="198"/>
    </row>
    <row r="1938" spans="13:14">
      <c r="M1938" s="198"/>
      <c r="N1938" s="198"/>
    </row>
    <row r="1939" spans="13:14">
      <c r="M1939" s="198"/>
      <c r="N1939" s="198"/>
    </row>
    <row r="1940" spans="13:14">
      <c r="M1940" s="198"/>
      <c r="N1940" s="198"/>
    </row>
    <row r="1941" spans="13:14">
      <c r="M1941" s="198"/>
      <c r="N1941" s="198"/>
    </row>
    <row r="1942" spans="13:14">
      <c r="M1942" s="198"/>
      <c r="N1942" s="198"/>
    </row>
    <row r="1943" spans="13:14">
      <c r="M1943" s="198"/>
      <c r="N1943" s="198"/>
    </row>
    <row r="1944" spans="13:14">
      <c r="M1944" s="198"/>
      <c r="N1944" s="198"/>
    </row>
    <row r="1945" spans="13:14">
      <c r="M1945" s="198"/>
      <c r="N1945" s="198"/>
    </row>
    <row r="1946" spans="13:14">
      <c r="M1946" s="198"/>
      <c r="N1946" s="198"/>
    </row>
    <row r="1947" spans="13:14">
      <c r="M1947" s="198"/>
      <c r="N1947" s="198"/>
    </row>
    <row r="1948" spans="13:14">
      <c r="M1948" s="198"/>
      <c r="N1948" s="198"/>
    </row>
    <row r="1949" spans="13:14">
      <c r="M1949" s="198"/>
      <c r="N1949" s="198"/>
    </row>
    <row r="1950" spans="13:14">
      <c r="M1950" s="198"/>
      <c r="N1950" s="198"/>
    </row>
    <row r="1951" spans="13:14">
      <c r="M1951" s="198"/>
      <c r="N1951" s="198"/>
    </row>
    <row r="1952" spans="13:14">
      <c r="M1952" s="198"/>
      <c r="N1952" s="198"/>
    </row>
    <row r="1953" spans="13:14">
      <c r="M1953" s="198"/>
      <c r="N1953" s="198"/>
    </row>
    <row r="1954" spans="13:14">
      <c r="M1954" s="198"/>
      <c r="N1954" s="198"/>
    </row>
    <row r="1955" spans="13:14">
      <c r="M1955" s="198"/>
      <c r="N1955" s="198"/>
    </row>
    <row r="1956" spans="13:14">
      <c r="M1956" s="198"/>
      <c r="N1956" s="198"/>
    </row>
    <row r="1957" spans="13:14">
      <c r="M1957" s="198"/>
      <c r="N1957" s="198"/>
    </row>
    <row r="1958" spans="13:14">
      <c r="M1958" s="198"/>
      <c r="N1958" s="198"/>
    </row>
    <row r="1959" spans="13:14">
      <c r="M1959" s="198"/>
      <c r="N1959" s="198"/>
    </row>
    <row r="1960" spans="13:14">
      <c r="M1960" s="198"/>
      <c r="N1960" s="198"/>
    </row>
    <row r="1961" spans="13:14">
      <c r="M1961" s="198"/>
      <c r="N1961" s="198"/>
    </row>
    <row r="1962" spans="13:14">
      <c r="M1962" s="198"/>
      <c r="N1962" s="198"/>
    </row>
    <row r="1963" spans="13:14">
      <c r="M1963" s="198"/>
      <c r="N1963" s="198"/>
    </row>
    <row r="1964" spans="13:14">
      <c r="M1964" s="198"/>
      <c r="N1964" s="198"/>
    </row>
    <row r="1965" spans="13:14">
      <c r="M1965" s="198"/>
      <c r="N1965" s="198"/>
    </row>
    <row r="1966" spans="13:14">
      <c r="M1966" s="198"/>
      <c r="N1966" s="198"/>
    </row>
    <row r="1967" spans="13:14">
      <c r="M1967" s="198"/>
      <c r="N1967" s="198"/>
    </row>
    <row r="1968" spans="13:14">
      <c r="M1968" s="198"/>
      <c r="N1968" s="198"/>
    </row>
    <row r="1969" spans="13:14">
      <c r="M1969" s="198"/>
      <c r="N1969" s="198"/>
    </row>
    <row r="1970" spans="13:14">
      <c r="M1970" s="198"/>
      <c r="N1970" s="198"/>
    </row>
    <row r="1971" spans="13:14">
      <c r="M1971" s="198"/>
      <c r="N1971" s="198"/>
    </row>
    <row r="1972" spans="13:14">
      <c r="M1972" s="198"/>
      <c r="N1972" s="198"/>
    </row>
    <row r="1973" spans="13:14">
      <c r="M1973" s="198"/>
      <c r="N1973" s="198"/>
    </row>
    <row r="1974" spans="13:14">
      <c r="M1974" s="198"/>
      <c r="N1974" s="198"/>
    </row>
    <row r="1975" spans="13:14">
      <c r="M1975" s="198"/>
      <c r="N1975" s="198"/>
    </row>
    <row r="1976" spans="13:14">
      <c r="M1976" s="198"/>
      <c r="N1976" s="198"/>
    </row>
    <row r="1977" spans="13:14">
      <c r="M1977" s="198"/>
      <c r="N1977" s="198"/>
    </row>
    <row r="1978" spans="13:14">
      <c r="M1978" s="198"/>
      <c r="N1978" s="198"/>
    </row>
    <row r="1979" spans="13:14">
      <c r="M1979" s="198"/>
      <c r="N1979" s="198"/>
    </row>
    <row r="1980" spans="13:14">
      <c r="M1980" s="198"/>
      <c r="N1980" s="198"/>
    </row>
    <row r="1981" spans="13:14">
      <c r="M1981" s="198"/>
      <c r="N1981" s="198"/>
    </row>
    <row r="1982" spans="13:14">
      <c r="M1982" s="198"/>
      <c r="N1982" s="198"/>
    </row>
    <row r="1983" spans="13:14">
      <c r="M1983" s="198"/>
      <c r="N1983" s="198"/>
    </row>
    <row r="1984" spans="13:14">
      <c r="M1984" s="198"/>
      <c r="N1984" s="198"/>
    </row>
    <row r="1985" spans="13:14">
      <c r="M1985" s="198"/>
      <c r="N1985" s="198"/>
    </row>
    <row r="1986" spans="13:14">
      <c r="M1986" s="198"/>
      <c r="N1986" s="198"/>
    </row>
    <row r="1987" spans="13:14">
      <c r="M1987" s="198"/>
      <c r="N1987" s="198"/>
    </row>
    <row r="1988" spans="13:14">
      <c r="M1988" s="198"/>
      <c r="N1988" s="198"/>
    </row>
    <row r="1989" spans="13:14">
      <c r="M1989" s="198"/>
      <c r="N1989" s="198"/>
    </row>
    <row r="1990" spans="13:14">
      <c r="M1990" s="198"/>
      <c r="N1990" s="198"/>
    </row>
    <row r="1991" spans="13:14">
      <c r="M1991" s="198"/>
      <c r="N1991" s="198"/>
    </row>
    <row r="1992" spans="13:14">
      <c r="M1992" s="198"/>
      <c r="N1992" s="198"/>
    </row>
    <row r="1993" spans="13:14">
      <c r="M1993" s="198"/>
      <c r="N1993" s="198"/>
    </row>
    <row r="1994" spans="13:14">
      <c r="M1994" s="198"/>
      <c r="N1994" s="198"/>
    </row>
    <row r="1995" spans="13:14">
      <c r="M1995" s="198"/>
      <c r="N1995" s="198"/>
    </row>
    <row r="1996" spans="13:14">
      <c r="M1996" s="198"/>
      <c r="N1996" s="198"/>
    </row>
    <row r="1997" spans="13:14">
      <c r="M1997" s="198"/>
      <c r="N1997" s="198"/>
    </row>
    <row r="1998" spans="13:14">
      <c r="M1998" s="198"/>
      <c r="N1998" s="198"/>
    </row>
    <row r="1999" spans="13:14">
      <c r="M1999" s="198"/>
      <c r="N1999" s="198"/>
    </row>
    <row r="2000" spans="13:14">
      <c r="M2000" s="198"/>
      <c r="N2000" s="198"/>
    </row>
    <row r="2001" spans="13:14">
      <c r="M2001" s="198"/>
      <c r="N2001" s="198"/>
    </row>
    <row r="2002" spans="13:14">
      <c r="M2002" s="198"/>
      <c r="N2002" s="198"/>
    </row>
    <row r="2003" spans="13:14">
      <c r="M2003" s="198"/>
      <c r="N2003" s="198"/>
    </row>
    <row r="2004" spans="13:14">
      <c r="M2004" s="198"/>
      <c r="N2004" s="198"/>
    </row>
    <row r="2005" spans="13:14">
      <c r="M2005" s="198"/>
      <c r="N2005" s="198"/>
    </row>
    <row r="2006" spans="13:14">
      <c r="M2006" s="198"/>
      <c r="N2006" s="198"/>
    </row>
    <row r="2007" spans="13:14">
      <c r="M2007" s="198"/>
      <c r="N2007" s="198"/>
    </row>
    <row r="2008" spans="13:14">
      <c r="M2008" s="198"/>
      <c r="N2008" s="198"/>
    </row>
    <row r="2009" spans="13:14">
      <c r="M2009" s="198"/>
      <c r="N2009" s="198"/>
    </row>
    <row r="2010" spans="13:14">
      <c r="M2010" s="198"/>
      <c r="N2010" s="198"/>
    </row>
    <row r="2011" spans="13:14">
      <c r="M2011" s="198"/>
      <c r="N2011" s="198"/>
    </row>
    <row r="2012" spans="13:14">
      <c r="M2012" s="198"/>
      <c r="N2012" s="198"/>
    </row>
    <row r="2013" spans="13:14">
      <c r="M2013" s="198"/>
      <c r="N2013" s="198"/>
    </row>
    <row r="2014" spans="13:14">
      <c r="M2014" s="198"/>
      <c r="N2014" s="198"/>
    </row>
    <row r="2015" spans="13:14">
      <c r="M2015" s="198"/>
      <c r="N2015" s="198"/>
    </row>
    <row r="2016" spans="13:14">
      <c r="M2016" s="198"/>
      <c r="N2016" s="198"/>
    </row>
    <row r="2017" spans="13:14">
      <c r="M2017" s="198"/>
      <c r="N2017" s="198"/>
    </row>
    <row r="2018" spans="13:14">
      <c r="M2018" s="198"/>
      <c r="N2018" s="198"/>
    </row>
    <row r="2019" spans="13:14">
      <c r="M2019" s="198"/>
      <c r="N2019" s="198"/>
    </row>
    <row r="2020" spans="13:14">
      <c r="M2020" s="198"/>
      <c r="N2020" s="198"/>
    </row>
    <row r="2021" spans="13:14">
      <c r="M2021" s="198"/>
      <c r="N2021" s="198"/>
    </row>
    <row r="2022" spans="13:14">
      <c r="M2022" s="198"/>
      <c r="N2022" s="198"/>
    </row>
    <row r="2023" spans="13:14">
      <c r="M2023" s="198"/>
      <c r="N2023" s="198"/>
    </row>
    <row r="2024" spans="13:14">
      <c r="M2024" s="198"/>
      <c r="N2024" s="198"/>
    </row>
    <row r="2025" spans="13:14">
      <c r="M2025" s="198"/>
      <c r="N2025" s="198"/>
    </row>
    <row r="2026" spans="13:14">
      <c r="M2026" s="198"/>
      <c r="N2026" s="198"/>
    </row>
    <row r="2027" spans="13:14">
      <c r="M2027" s="198"/>
      <c r="N2027" s="198"/>
    </row>
    <row r="2028" spans="13:14">
      <c r="M2028" s="198"/>
      <c r="N2028" s="198"/>
    </row>
    <row r="2029" spans="13:14">
      <c r="M2029" s="198"/>
      <c r="N2029" s="198"/>
    </row>
    <row r="2030" spans="13:14">
      <c r="M2030" s="198"/>
      <c r="N2030" s="198"/>
    </row>
    <row r="2031" spans="13:14">
      <c r="M2031" s="198"/>
      <c r="N2031" s="198"/>
    </row>
    <row r="2032" spans="13:14">
      <c r="M2032" s="198"/>
      <c r="N2032" s="198"/>
    </row>
    <row r="2033" spans="13:14">
      <c r="M2033" s="198"/>
      <c r="N2033" s="198"/>
    </row>
    <row r="2034" spans="13:14">
      <c r="M2034" s="198"/>
      <c r="N2034" s="198"/>
    </row>
    <row r="2035" spans="13:14">
      <c r="M2035" s="198"/>
      <c r="N2035" s="198"/>
    </row>
    <row r="2036" spans="13:14">
      <c r="M2036" s="198"/>
      <c r="N2036" s="198"/>
    </row>
    <row r="2037" spans="13:14">
      <c r="M2037" s="198"/>
      <c r="N2037" s="198"/>
    </row>
    <row r="2038" spans="13:14">
      <c r="M2038" s="198"/>
      <c r="N2038" s="198"/>
    </row>
    <row r="2039" spans="13:14">
      <c r="M2039" s="198"/>
      <c r="N2039" s="198"/>
    </row>
    <row r="2040" spans="13:14">
      <c r="M2040" s="198"/>
      <c r="N2040" s="198"/>
    </row>
    <row r="2041" spans="13:14">
      <c r="M2041" s="198"/>
      <c r="N2041" s="198"/>
    </row>
    <row r="2042" spans="13:14">
      <c r="M2042" s="198"/>
      <c r="N2042" s="198"/>
    </row>
    <row r="2043" spans="13:14">
      <c r="M2043" s="198"/>
      <c r="N2043" s="198"/>
    </row>
    <row r="2044" spans="13:14">
      <c r="M2044" s="198"/>
      <c r="N2044" s="198"/>
    </row>
    <row r="2045" spans="13:14">
      <c r="M2045" s="198"/>
      <c r="N2045" s="198"/>
    </row>
    <row r="2046" spans="13:14">
      <c r="M2046" s="198"/>
      <c r="N2046" s="198"/>
    </row>
    <row r="2047" spans="13:14">
      <c r="M2047" s="198"/>
      <c r="N2047" s="198"/>
    </row>
    <row r="2048" spans="13:14">
      <c r="M2048" s="198"/>
      <c r="N2048" s="198"/>
    </row>
    <row r="2049" spans="13:14">
      <c r="M2049" s="198"/>
      <c r="N2049" s="198"/>
    </row>
    <row r="2050" spans="13:14">
      <c r="M2050" s="198"/>
      <c r="N2050" s="198"/>
    </row>
    <row r="2051" spans="13:14">
      <c r="M2051" s="198"/>
      <c r="N2051" s="198"/>
    </row>
    <row r="2052" spans="13:14">
      <c r="M2052" s="198"/>
      <c r="N2052" s="198"/>
    </row>
    <row r="2053" spans="13:14">
      <c r="M2053" s="198"/>
      <c r="N2053" s="198"/>
    </row>
    <row r="2054" spans="13:14">
      <c r="M2054" s="198"/>
      <c r="N2054" s="198"/>
    </row>
    <row r="2055" spans="13:14">
      <c r="M2055" s="198"/>
      <c r="N2055" s="198"/>
    </row>
    <row r="2056" spans="13:14">
      <c r="M2056" s="198"/>
      <c r="N2056" s="198"/>
    </row>
    <row r="2057" spans="13:14">
      <c r="M2057" s="198"/>
      <c r="N2057" s="198"/>
    </row>
    <row r="2058" spans="13:14">
      <c r="M2058" s="198"/>
      <c r="N2058" s="198"/>
    </row>
    <row r="2059" spans="13:14">
      <c r="M2059" s="198"/>
      <c r="N2059" s="198"/>
    </row>
    <row r="2060" spans="13:14">
      <c r="M2060" s="198"/>
      <c r="N2060" s="198"/>
    </row>
    <row r="2061" spans="13:14">
      <c r="M2061" s="198"/>
      <c r="N2061" s="198"/>
    </row>
    <row r="2062" spans="13:14">
      <c r="M2062" s="198"/>
      <c r="N2062" s="198"/>
    </row>
    <row r="2063" spans="13:14">
      <c r="M2063" s="198"/>
      <c r="N2063" s="198"/>
    </row>
    <row r="2064" spans="13:14">
      <c r="M2064" s="198"/>
      <c r="N2064" s="198"/>
    </row>
    <row r="2065" spans="13:14">
      <c r="M2065" s="198"/>
      <c r="N2065" s="198"/>
    </row>
    <row r="2066" spans="13:14">
      <c r="M2066" s="198"/>
      <c r="N2066" s="198"/>
    </row>
    <row r="2067" spans="13:14">
      <c r="M2067" s="198"/>
      <c r="N2067" s="198"/>
    </row>
    <row r="2068" spans="13:14">
      <c r="M2068" s="198"/>
      <c r="N2068" s="198"/>
    </row>
    <row r="2069" spans="13:14">
      <c r="M2069" s="198"/>
      <c r="N2069" s="198"/>
    </row>
    <row r="2070" spans="13:14">
      <c r="M2070" s="198"/>
      <c r="N2070" s="198"/>
    </row>
    <row r="2071" spans="13:14">
      <c r="M2071" s="198"/>
      <c r="N2071" s="198"/>
    </row>
    <row r="2072" spans="13:14">
      <c r="M2072" s="198"/>
      <c r="N2072" s="198"/>
    </row>
    <row r="2073" spans="13:14">
      <c r="M2073" s="198"/>
      <c r="N2073" s="198"/>
    </row>
    <row r="2074" spans="13:14">
      <c r="M2074" s="198"/>
      <c r="N2074" s="198"/>
    </row>
    <row r="2075" spans="13:14">
      <c r="M2075" s="198"/>
      <c r="N2075" s="198"/>
    </row>
    <row r="2076" spans="13:14">
      <c r="M2076" s="198"/>
      <c r="N2076" s="198"/>
    </row>
    <row r="2077" spans="13:14">
      <c r="M2077" s="198"/>
      <c r="N2077" s="198"/>
    </row>
    <row r="2078" spans="13:14">
      <c r="M2078" s="198"/>
      <c r="N2078" s="198"/>
    </row>
    <row r="2079" spans="13:14">
      <c r="M2079" s="198"/>
      <c r="N2079" s="198"/>
    </row>
    <row r="2080" spans="13:14">
      <c r="M2080" s="198"/>
      <c r="N2080" s="198"/>
    </row>
    <row r="2081" spans="13:14">
      <c r="M2081" s="198"/>
      <c r="N2081" s="198"/>
    </row>
    <row r="2082" spans="13:14">
      <c r="M2082" s="198"/>
      <c r="N2082" s="198"/>
    </row>
    <row r="2083" spans="13:14">
      <c r="M2083" s="198"/>
      <c r="N2083" s="198"/>
    </row>
    <row r="2084" spans="13:14">
      <c r="M2084" s="198"/>
      <c r="N2084" s="198"/>
    </row>
    <row r="2085" spans="13:14">
      <c r="M2085" s="198"/>
      <c r="N2085" s="198"/>
    </row>
    <row r="2086" spans="13:14">
      <c r="M2086" s="198"/>
      <c r="N2086" s="198"/>
    </row>
    <row r="2087" spans="13:14">
      <c r="M2087" s="198"/>
      <c r="N2087" s="198"/>
    </row>
    <row r="2088" spans="13:14">
      <c r="M2088" s="198"/>
      <c r="N2088" s="198"/>
    </row>
    <row r="2089" spans="13:14">
      <c r="M2089" s="198"/>
      <c r="N2089" s="198"/>
    </row>
    <row r="2090" spans="13:14">
      <c r="M2090" s="198"/>
      <c r="N2090" s="198"/>
    </row>
    <row r="2091" spans="13:14">
      <c r="M2091" s="198"/>
      <c r="N2091" s="198"/>
    </row>
    <row r="2092" spans="13:14">
      <c r="M2092" s="198"/>
      <c r="N2092" s="198"/>
    </row>
    <row r="2093" spans="13:14">
      <c r="M2093" s="198"/>
      <c r="N2093" s="198"/>
    </row>
    <row r="2094" spans="13:14">
      <c r="M2094" s="198"/>
      <c r="N2094" s="198"/>
    </row>
    <row r="2095" spans="13:14">
      <c r="M2095" s="198"/>
      <c r="N2095" s="198"/>
    </row>
    <row r="2096" spans="13:14">
      <c r="M2096" s="198"/>
      <c r="N2096" s="198"/>
    </row>
    <row r="2097" spans="13:14">
      <c r="M2097" s="198"/>
      <c r="N2097" s="198"/>
    </row>
    <row r="2098" spans="13:14">
      <c r="M2098" s="198"/>
      <c r="N2098" s="198"/>
    </row>
    <row r="2099" spans="13:14">
      <c r="M2099" s="198"/>
      <c r="N2099" s="198"/>
    </row>
    <row r="2100" spans="13:14">
      <c r="M2100" s="198"/>
      <c r="N2100" s="198"/>
    </row>
    <row r="2101" spans="13:14">
      <c r="M2101" s="198"/>
      <c r="N2101" s="198"/>
    </row>
    <row r="2102" spans="13:14">
      <c r="M2102" s="198"/>
      <c r="N2102" s="198"/>
    </row>
    <row r="2103" spans="13:14">
      <c r="M2103" s="198"/>
      <c r="N2103" s="198"/>
    </row>
    <row r="2104" spans="13:14">
      <c r="M2104" s="198"/>
      <c r="N2104" s="198"/>
    </row>
    <row r="2105" spans="13:14">
      <c r="M2105" s="198"/>
      <c r="N2105" s="198"/>
    </row>
    <row r="2106" spans="13:14">
      <c r="M2106" s="198"/>
      <c r="N2106" s="198"/>
    </row>
    <row r="2107" spans="13:14">
      <c r="M2107" s="198"/>
      <c r="N2107" s="198"/>
    </row>
    <row r="2108" spans="13:14">
      <c r="M2108" s="198"/>
      <c r="N2108" s="198"/>
    </row>
    <row r="2109" spans="13:14">
      <c r="M2109" s="198"/>
      <c r="N2109" s="198"/>
    </row>
    <row r="2110" spans="13:14">
      <c r="M2110" s="198"/>
      <c r="N2110" s="198"/>
    </row>
    <row r="2111" spans="13:14">
      <c r="M2111" s="198"/>
      <c r="N2111" s="198"/>
    </row>
    <row r="2112" spans="13:14">
      <c r="M2112" s="198"/>
      <c r="N2112" s="198"/>
    </row>
    <row r="2113" spans="13:14">
      <c r="M2113" s="198"/>
      <c r="N2113" s="198"/>
    </row>
    <row r="2114" spans="13:14">
      <c r="M2114" s="198"/>
      <c r="N2114" s="198"/>
    </row>
    <row r="2115" spans="13:14">
      <c r="M2115" s="198"/>
      <c r="N2115" s="198"/>
    </row>
    <row r="2116" spans="13:14">
      <c r="M2116" s="198"/>
      <c r="N2116" s="198"/>
    </row>
    <row r="2117" spans="13:14">
      <c r="M2117" s="198"/>
      <c r="N2117" s="198"/>
    </row>
    <row r="2118" spans="13:14">
      <c r="M2118" s="198"/>
      <c r="N2118" s="198"/>
    </row>
    <row r="2119" spans="13:14">
      <c r="M2119" s="198"/>
      <c r="N2119" s="198"/>
    </row>
    <row r="2120" spans="13:14">
      <c r="M2120" s="198"/>
      <c r="N2120" s="198"/>
    </row>
    <row r="2121" spans="13:14">
      <c r="M2121" s="198"/>
      <c r="N2121" s="198"/>
    </row>
    <row r="2122" spans="13:14">
      <c r="M2122" s="198"/>
      <c r="N2122" s="198"/>
    </row>
    <row r="2123" spans="13:14">
      <c r="M2123" s="198"/>
      <c r="N2123" s="198"/>
    </row>
    <row r="2124" spans="13:14">
      <c r="M2124" s="198"/>
      <c r="N2124" s="198"/>
    </row>
    <row r="2125" spans="13:14">
      <c r="M2125" s="198"/>
      <c r="N2125" s="198"/>
    </row>
    <row r="2126" spans="13:14">
      <c r="M2126" s="198"/>
      <c r="N2126" s="198"/>
    </row>
    <row r="2127" spans="13:14">
      <c r="M2127" s="198"/>
      <c r="N2127" s="198"/>
    </row>
    <row r="2128" spans="13:14">
      <c r="M2128" s="198"/>
      <c r="N2128" s="198"/>
    </row>
    <row r="2129" spans="13:14">
      <c r="M2129" s="198"/>
      <c r="N2129" s="198"/>
    </row>
    <row r="2130" spans="13:14">
      <c r="M2130" s="198"/>
      <c r="N2130" s="198"/>
    </row>
    <row r="2131" spans="13:14">
      <c r="M2131" s="198"/>
      <c r="N2131" s="198"/>
    </row>
    <row r="2132" spans="13:14">
      <c r="M2132" s="198"/>
      <c r="N2132" s="198"/>
    </row>
    <row r="2133" spans="13:14">
      <c r="M2133" s="198"/>
      <c r="N2133" s="198"/>
    </row>
    <row r="2134" spans="13:14">
      <c r="M2134" s="198"/>
      <c r="N2134" s="198"/>
    </row>
    <row r="2135" spans="13:14">
      <c r="M2135" s="198"/>
      <c r="N2135" s="198"/>
    </row>
    <row r="2136" spans="13:14">
      <c r="M2136" s="198"/>
      <c r="N2136" s="198"/>
    </row>
    <row r="2137" spans="13:14">
      <c r="M2137" s="198"/>
      <c r="N2137" s="198"/>
    </row>
    <row r="2138" spans="13:14">
      <c r="M2138" s="198"/>
      <c r="N2138" s="198"/>
    </row>
    <row r="2139" spans="13:14">
      <c r="M2139" s="198"/>
      <c r="N2139" s="198"/>
    </row>
    <row r="2140" spans="13:14">
      <c r="M2140" s="198"/>
      <c r="N2140" s="198"/>
    </row>
    <row r="2141" spans="13:14">
      <c r="M2141" s="198"/>
      <c r="N2141" s="198"/>
    </row>
    <row r="2142" spans="13:14">
      <c r="M2142" s="198"/>
      <c r="N2142" s="198"/>
    </row>
    <row r="2143" spans="13:14">
      <c r="M2143" s="198"/>
      <c r="N2143" s="198"/>
    </row>
    <row r="2144" spans="13:14">
      <c r="M2144" s="198"/>
      <c r="N2144" s="198"/>
    </row>
    <row r="2145" spans="13:14">
      <c r="M2145" s="198"/>
      <c r="N2145" s="198"/>
    </row>
    <row r="2146" spans="13:14">
      <c r="M2146" s="198"/>
      <c r="N2146" s="198"/>
    </row>
    <row r="2147" spans="13:14">
      <c r="M2147" s="198"/>
      <c r="N2147" s="198"/>
    </row>
    <row r="2148" spans="13:14">
      <c r="M2148" s="198"/>
      <c r="N2148" s="198"/>
    </row>
    <row r="2149" spans="13:14">
      <c r="M2149" s="198"/>
      <c r="N2149" s="198"/>
    </row>
    <row r="2150" spans="13:14">
      <c r="M2150" s="198"/>
      <c r="N2150" s="198"/>
    </row>
    <row r="2151" spans="13:14">
      <c r="M2151" s="198"/>
      <c r="N2151" s="198"/>
    </row>
    <row r="2152" spans="13:14">
      <c r="M2152" s="198"/>
      <c r="N2152" s="198"/>
    </row>
    <row r="2153" spans="13:14">
      <c r="M2153" s="198"/>
      <c r="N2153" s="198"/>
    </row>
    <row r="2154" spans="13:14">
      <c r="M2154" s="198"/>
      <c r="N2154" s="198"/>
    </row>
    <row r="2155" spans="13:14">
      <c r="M2155" s="198"/>
      <c r="N2155" s="198"/>
    </row>
    <row r="2156" spans="13:14">
      <c r="M2156" s="198"/>
      <c r="N2156" s="198"/>
    </row>
    <row r="2157" spans="13:14">
      <c r="M2157" s="198"/>
      <c r="N2157" s="198"/>
    </row>
    <row r="2158" spans="13:14">
      <c r="M2158" s="198"/>
      <c r="N2158" s="198"/>
    </row>
    <row r="2159" spans="13:14">
      <c r="M2159" s="198"/>
      <c r="N2159" s="198"/>
    </row>
    <row r="2160" spans="13:14">
      <c r="M2160" s="198"/>
      <c r="N2160" s="198"/>
    </row>
    <row r="2161" spans="13:14">
      <c r="M2161" s="198"/>
      <c r="N2161" s="198"/>
    </row>
    <row r="2162" spans="13:14">
      <c r="M2162" s="198"/>
      <c r="N2162" s="198"/>
    </row>
    <row r="2163" spans="13:14">
      <c r="M2163" s="198"/>
      <c r="N2163" s="198"/>
    </row>
    <row r="2164" spans="13:14">
      <c r="M2164" s="198"/>
      <c r="N2164" s="198"/>
    </row>
    <row r="2165" spans="13:14">
      <c r="M2165" s="198"/>
      <c r="N2165" s="198"/>
    </row>
    <row r="2166" spans="13:14">
      <c r="M2166" s="198"/>
      <c r="N2166" s="198"/>
    </row>
    <row r="2167" spans="13:14">
      <c r="M2167" s="198"/>
      <c r="N2167" s="198"/>
    </row>
    <row r="2168" spans="13:14">
      <c r="M2168" s="198"/>
      <c r="N2168" s="198"/>
    </row>
    <row r="2169" spans="13:14">
      <c r="M2169" s="198"/>
      <c r="N2169" s="198"/>
    </row>
    <row r="2170" spans="13:14">
      <c r="M2170" s="198"/>
      <c r="N2170" s="198"/>
    </row>
    <row r="2171" spans="13:14">
      <c r="M2171" s="198"/>
      <c r="N2171" s="198"/>
    </row>
    <row r="2172" spans="13:14">
      <c r="M2172" s="198"/>
      <c r="N2172" s="198"/>
    </row>
    <row r="2173" spans="13:14">
      <c r="M2173" s="198"/>
      <c r="N2173" s="198"/>
    </row>
    <row r="2174" spans="13:14">
      <c r="M2174" s="198"/>
      <c r="N2174" s="198"/>
    </row>
    <row r="2175" spans="13:14">
      <c r="M2175" s="198"/>
      <c r="N2175" s="198"/>
    </row>
    <row r="2176" spans="13:14">
      <c r="M2176" s="198"/>
      <c r="N2176" s="198"/>
    </row>
    <row r="2177" spans="13:14">
      <c r="M2177" s="198"/>
      <c r="N2177" s="198"/>
    </row>
    <row r="2178" spans="13:14">
      <c r="M2178" s="198"/>
      <c r="N2178" s="198"/>
    </row>
    <row r="2179" spans="13:14">
      <c r="M2179" s="198"/>
      <c r="N2179" s="198"/>
    </row>
    <row r="2180" spans="13:14">
      <c r="M2180" s="198"/>
      <c r="N2180" s="198"/>
    </row>
    <row r="2181" spans="13:14">
      <c r="M2181" s="198"/>
      <c r="N2181" s="198"/>
    </row>
    <row r="2182" spans="13:14">
      <c r="M2182" s="198"/>
      <c r="N2182" s="198"/>
    </row>
    <row r="2183" spans="13:14">
      <c r="M2183" s="198"/>
      <c r="N2183" s="198"/>
    </row>
    <row r="2184" spans="13:14">
      <c r="M2184" s="198"/>
      <c r="N2184" s="198"/>
    </row>
    <row r="2185" spans="13:14">
      <c r="M2185" s="198"/>
      <c r="N2185" s="198"/>
    </row>
    <row r="2186" spans="13:14">
      <c r="M2186" s="198"/>
      <c r="N2186" s="198"/>
    </row>
    <row r="2187" spans="13:14">
      <c r="M2187" s="198"/>
      <c r="N2187" s="198"/>
    </row>
    <row r="2188" spans="13:14">
      <c r="M2188" s="198"/>
      <c r="N2188" s="198"/>
    </row>
    <row r="2189" spans="13:14">
      <c r="M2189" s="198"/>
      <c r="N2189" s="198"/>
    </row>
    <row r="2190" spans="13:14">
      <c r="M2190" s="198"/>
      <c r="N2190" s="198"/>
    </row>
    <row r="2191" spans="13:14">
      <c r="M2191" s="198"/>
      <c r="N2191" s="198"/>
    </row>
    <row r="2192" spans="13:14">
      <c r="M2192" s="198"/>
      <c r="N2192" s="198"/>
    </row>
    <row r="2193" spans="13:14">
      <c r="M2193" s="198"/>
      <c r="N2193" s="198"/>
    </row>
    <row r="2194" spans="13:14">
      <c r="M2194" s="198"/>
      <c r="N2194" s="198"/>
    </row>
    <row r="2195" spans="13:14">
      <c r="M2195" s="198"/>
      <c r="N2195" s="198"/>
    </row>
    <row r="2196" spans="13:14">
      <c r="M2196" s="198"/>
      <c r="N2196" s="198"/>
    </row>
    <row r="2197" spans="13:14">
      <c r="M2197" s="198"/>
      <c r="N2197" s="198"/>
    </row>
    <row r="2198" spans="13:14">
      <c r="M2198" s="198"/>
      <c r="N2198" s="198"/>
    </row>
    <row r="2199" spans="13:14">
      <c r="M2199" s="198"/>
      <c r="N2199" s="198"/>
    </row>
    <row r="2200" spans="13:14">
      <c r="M2200" s="198"/>
      <c r="N2200" s="198"/>
    </row>
    <row r="2201" spans="13:14">
      <c r="M2201" s="198"/>
      <c r="N2201" s="198"/>
    </row>
    <row r="2202" spans="13:14">
      <c r="M2202" s="198"/>
      <c r="N2202" s="198"/>
    </row>
    <row r="2203" spans="13:14">
      <c r="M2203" s="198"/>
      <c r="N2203" s="198"/>
    </row>
    <row r="2204" spans="13:14">
      <c r="M2204" s="198"/>
      <c r="N2204" s="198"/>
    </row>
    <row r="2205" spans="13:14">
      <c r="M2205" s="198"/>
      <c r="N2205" s="198"/>
    </row>
    <row r="2206" spans="13:14">
      <c r="M2206" s="198"/>
      <c r="N2206" s="198"/>
    </row>
    <row r="2207" spans="13:14">
      <c r="M2207" s="198"/>
      <c r="N2207" s="198"/>
    </row>
    <row r="2208" spans="13:14">
      <c r="M2208" s="198"/>
      <c r="N2208" s="198"/>
    </row>
    <row r="2209" spans="13:14">
      <c r="M2209" s="198"/>
      <c r="N2209" s="198"/>
    </row>
    <row r="2210" spans="13:14">
      <c r="M2210" s="198"/>
      <c r="N2210" s="198"/>
    </row>
    <row r="2211" spans="13:14">
      <c r="M2211" s="198"/>
      <c r="N2211" s="198"/>
    </row>
    <row r="2212" spans="13:14">
      <c r="M2212" s="198"/>
      <c r="N2212" s="198"/>
    </row>
    <row r="2213" spans="13:14">
      <c r="M2213" s="198"/>
      <c r="N2213" s="198"/>
    </row>
    <row r="2214" spans="13:14">
      <c r="M2214" s="198"/>
      <c r="N2214" s="198"/>
    </row>
    <row r="2215" spans="13:14">
      <c r="M2215" s="198"/>
      <c r="N2215" s="198"/>
    </row>
    <row r="2216" spans="13:14">
      <c r="M2216" s="198"/>
      <c r="N2216" s="198"/>
    </row>
    <row r="2217" spans="13:14">
      <c r="M2217" s="198"/>
      <c r="N2217" s="198"/>
    </row>
    <row r="2218" spans="13:14">
      <c r="M2218" s="198"/>
      <c r="N2218" s="198"/>
    </row>
    <row r="2219" spans="13:14">
      <c r="M2219" s="198"/>
      <c r="N2219" s="198"/>
    </row>
    <row r="2220" spans="13:14">
      <c r="M2220" s="198"/>
      <c r="N2220" s="198"/>
    </row>
    <row r="2221" spans="13:14">
      <c r="M2221" s="198"/>
      <c r="N2221" s="198"/>
    </row>
    <row r="2222" spans="13:14">
      <c r="M2222" s="198"/>
      <c r="N2222" s="198"/>
    </row>
    <row r="2223" spans="13:14">
      <c r="M2223" s="198"/>
      <c r="N2223" s="198"/>
    </row>
    <row r="2224" spans="13:14">
      <c r="M2224" s="198"/>
      <c r="N2224" s="198"/>
    </row>
    <row r="2225" spans="13:14">
      <c r="M2225" s="198"/>
      <c r="N2225" s="198"/>
    </row>
    <row r="2226" spans="13:14">
      <c r="M2226" s="198"/>
      <c r="N2226" s="198"/>
    </row>
    <row r="2227" spans="13:14">
      <c r="M2227" s="198"/>
      <c r="N2227" s="198"/>
    </row>
    <row r="2228" spans="13:14">
      <c r="M2228" s="198"/>
      <c r="N2228" s="198"/>
    </row>
    <row r="2229" spans="13:14">
      <c r="M2229" s="198"/>
      <c r="N2229" s="198"/>
    </row>
    <row r="2230" spans="13:14">
      <c r="M2230" s="198"/>
      <c r="N2230" s="198"/>
    </row>
    <row r="2231" spans="13:14">
      <c r="M2231" s="198"/>
      <c r="N2231" s="198"/>
    </row>
    <row r="2232" spans="13:14">
      <c r="M2232" s="198"/>
      <c r="N2232" s="198"/>
    </row>
    <row r="2233" spans="13:14">
      <c r="M2233" s="198"/>
      <c r="N2233" s="198"/>
    </row>
    <row r="2234" spans="13:14">
      <c r="M2234" s="198"/>
      <c r="N2234" s="198"/>
    </row>
    <row r="2235" spans="13:14">
      <c r="M2235" s="198"/>
      <c r="N2235" s="198"/>
    </row>
    <row r="2236" spans="13:14">
      <c r="M2236" s="198"/>
      <c r="N2236" s="198"/>
    </row>
    <row r="2237" spans="13:14">
      <c r="M2237" s="198"/>
      <c r="N2237" s="198"/>
    </row>
    <row r="2238" spans="13:14">
      <c r="M2238" s="198"/>
      <c r="N2238" s="198"/>
    </row>
    <row r="2239" spans="13:14">
      <c r="M2239" s="198"/>
      <c r="N2239" s="198"/>
    </row>
    <row r="2240" spans="13:14">
      <c r="M2240" s="198"/>
      <c r="N2240" s="198"/>
    </row>
    <row r="2241" spans="13:14">
      <c r="M2241" s="198"/>
      <c r="N2241" s="198"/>
    </row>
    <row r="2242" spans="13:14">
      <c r="M2242" s="198"/>
      <c r="N2242" s="198"/>
    </row>
    <row r="2243" spans="13:14">
      <c r="M2243" s="198"/>
      <c r="N2243" s="198"/>
    </row>
    <row r="2244" spans="13:14">
      <c r="M2244" s="198"/>
      <c r="N2244" s="198"/>
    </row>
    <row r="2245" spans="13:14">
      <c r="M2245" s="198"/>
      <c r="N2245" s="198"/>
    </row>
    <row r="2246" spans="13:14">
      <c r="M2246" s="198"/>
      <c r="N2246" s="198"/>
    </row>
    <row r="2247" spans="13:14">
      <c r="M2247" s="198"/>
      <c r="N2247" s="198"/>
    </row>
    <row r="2248" spans="13:14">
      <c r="M2248" s="198"/>
      <c r="N2248" s="198"/>
    </row>
    <row r="2249" spans="13:14">
      <c r="M2249" s="198"/>
      <c r="N2249" s="198"/>
    </row>
    <row r="2250" spans="13:14">
      <c r="M2250" s="198"/>
      <c r="N2250" s="198"/>
    </row>
    <row r="2251" spans="13:14">
      <c r="M2251" s="198"/>
      <c r="N2251" s="198"/>
    </row>
    <row r="2252" spans="13:14">
      <c r="M2252" s="198"/>
      <c r="N2252" s="198"/>
    </row>
    <row r="2253" spans="13:14">
      <c r="M2253" s="198"/>
      <c r="N2253" s="198"/>
    </row>
    <row r="2254" spans="13:14">
      <c r="M2254" s="198"/>
      <c r="N2254" s="198"/>
    </row>
    <row r="2255" spans="13:14">
      <c r="M2255" s="198"/>
      <c r="N2255" s="198"/>
    </row>
    <row r="2256" spans="13:14">
      <c r="M2256" s="198"/>
      <c r="N2256" s="198"/>
    </row>
    <row r="2257" spans="13:14">
      <c r="M2257" s="198"/>
      <c r="N2257" s="198"/>
    </row>
    <row r="2258" spans="13:14">
      <c r="M2258" s="198"/>
      <c r="N2258" s="198"/>
    </row>
    <row r="2259" spans="13:14">
      <c r="M2259" s="198"/>
      <c r="N2259" s="198"/>
    </row>
    <row r="2260" spans="13:14">
      <c r="M2260" s="198"/>
      <c r="N2260" s="198"/>
    </row>
    <row r="2261" spans="13:14">
      <c r="M2261" s="198"/>
      <c r="N2261" s="198"/>
    </row>
    <row r="2262" spans="13:14">
      <c r="M2262" s="198"/>
      <c r="N2262" s="198"/>
    </row>
    <row r="2263" spans="13:14">
      <c r="M2263" s="198"/>
      <c r="N2263" s="198"/>
    </row>
    <row r="2264" spans="13:14">
      <c r="M2264" s="198"/>
      <c r="N2264" s="198"/>
    </row>
    <row r="2265" spans="13:14">
      <c r="M2265" s="198"/>
      <c r="N2265" s="198"/>
    </row>
    <row r="2266" spans="13:14">
      <c r="M2266" s="198"/>
      <c r="N2266" s="198"/>
    </row>
    <row r="2267" spans="13:14">
      <c r="M2267" s="198"/>
      <c r="N2267" s="198"/>
    </row>
    <row r="2268" spans="13:14">
      <c r="M2268" s="198"/>
      <c r="N2268" s="198"/>
    </row>
    <row r="2269" spans="13:14">
      <c r="M2269" s="198"/>
      <c r="N2269" s="198"/>
    </row>
    <row r="2270" spans="13:14">
      <c r="M2270" s="198"/>
      <c r="N2270" s="198"/>
    </row>
    <row r="2271" spans="13:14">
      <c r="M2271" s="198"/>
      <c r="N2271" s="198"/>
    </row>
    <row r="2272" spans="13:14">
      <c r="M2272" s="198"/>
      <c r="N2272" s="198"/>
    </row>
    <row r="2273" spans="13:14">
      <c r="M2273" s="198"/>
      <c r="N2273" s="198"/>
    </row>
    <row r="2274" spans="13:14">
      <c r="M2274" s="198"/>
      <c r="N2274" s="198"/>
    </row>
    <row r="2275" spans="13:14">
      <c r="M2275" s="198"/>
      <c r="N2275" s="198"/>
    </row>
    <row r="2276" spans="13:14">
      <c r="M2276" s="198"/>
      <c r="N2276" s="198"/>
    </row>
    <row r="2277" spans="13:14">
      <c r="M2277" s="198"/>
      <c r="N2277" s="198"/>
    </row>
    <row r="2278" spans="13:14">
      <c r="M2278" s="198"/>
      <c r="N2278" s="198"/>
    </row>
    <row r="2279" spans="13:14">
      <c r="M2279" s="198"/>
      <c r="N2279" s="198"/>
    </row>
    <row r="2280" spans="13:14">
      <c r="M2280" s="198"/>
      <c r="N2280" s="198"/>
    </row>
    <row r="2281" spans="13:14">
      <c r="M2281" s="198"/>
      <c r="N2281" s="198"/>
    </row>
    <row r="2282" spans="13:14">
      <c r="M2282" s="198"/>
      <c r="N2282" s="198"/>
    </row>
    <row r="2283" spans="13:14">
      <c r="M2283" s="198"/>
      <c r="N2283" s="198"/>
    </row>
    <row r="2284" spans="13:14">
      <c r="M2284" s="198"/>
      <c r="N2284" s="198"/>
    </row>
    <row r="2285" spans="13:14">
      <c r="M2285" s="198"/>
      <c r="N2285" s="198"/>
    </row>
    <row r="2286" spans="13:14">
      <c r="M2286" s="198"/>
      <c r="N2286" s="198"/>
    </row>
    <row r="2287" spans="13:14">
      <c r="M2287" s="198"/>
      <c r="N2287" s="198"/>
    </row>
    <row r="2288" spans="13:14">
      <c r="M2288" s="198"/>
      <c r="N2288" s="198"/>
    </row>
    <row r="2289" spans="13:14">
      <c r="M2289" s="198"/>
      <c r="N2289" s="198"/>
    </row>
    <row r="2290" spans="13:14">
      <c r="M2290" s="198"/>
      <c r="N2290" s="198"/>
    </row>
    <row r="2291" spans="13:14">
      <c r="M2291" s="198"/>
      <c r="N2291" s="198"/>
    </row>
    <row r="2292" spans="13:14">
      <c r="M2292" s="198"/>
      <c r="N2292" s="198"/>
    </row>
    <row r="2293" spans="13:14">
      <c r="M2293" s="198"/>
      <c r="N2293" s="198"/>
    </row>
    <row r="2294" spans="13:14">
      <c r="M2294" s="198"/>
      <c r="N2294" s="198"/>
    </row>
    <row r="2295" spans="13:14">
      <c r="M2295" s="198"/>
      <c r="N2295" s="198"/>
    </row>
    <row r="2296" spans="13:14">
      <c r="M2296" s="198"/>
      <c r="N2296" s="198"/>
    </row>
    <row r="2297" spans="13:14">
      <c r="M2297" s="198"/>
      <c r="N2297" s="198"/>
    </row>
    <row r="2298" spans="13:14">
      <c r="M2298" s="198"/>
      <c r="N2298" s="198"/>
    </row>
    <row r="2299" spans="13:14">
      <c r="M2299" s="198"/>
      <c r="N2299" s="198"/>
    </row>
    <row r="2300" spans="13:14">
      <c r="M2300" s="198"/>
      <c r="N2300" s="198"/>
    </row>
    <row r="2301" spans="13:14">
      <c r="M2301" s="198"/>
      <c r="N2301" s="198"/>
    </row>
    <row r="2302" spans="13:14">
      <c r="M2302" s="198"/>
      <c r="N2302" s="198"/>
    </row>
    <row r="2303" spans="13:14">
      <c r="M2303" s="198"/>
      <c r="N2303" s="198"/>
    </row>
    <row r="2304" spans="13:14">
      <c r="M2304" s="198"/>
      <c r="N2304" s="198"/>
    </row>
    <row r="2305" spans="13:14">
      <c r="M2305" s="198"/>
      <c r="N2305" s="198"/>
    </row>
    <row r="2306" spans="13:14">
      <c r="M2306" s="198"/>
      <c r="N2306" s="198"/>
    </row>
    <row r="2307" spans="13:14">
      <c r="M2307" s="198"/>
      <c r="N2307" s="198"/>
    </row>
    <row r="2308" spans="13:14">
      <c r="M2308" s="198"/>
      <c r="N2308" s="198"/>
    </row>
    <row r="2309" spans="13:14">
      <c r="M2309" s="198"/>
      <c r="N2309" s="198"/>
    </row>
    <row r="2310" spans="13:14">
      <c r="M2310" s="198"/>
      <c r="N2310" s="198"/>
    </row>
    <row r="2311" spans="13:14">
      <c r="M2311" s="198"/>
      <c r="N2311" s="198"/>
    </row>
    <row r="2312" spans="13:14">
      <c r="M2312" s="198"/>
      <c r="N2312" s="198"/>
    </row>
    <row r="2313" spans="13:14">
      <c r="M2313" s="198"/>
      <c r="N2313" s="198"/>
    </row>
    <row r="2314" spans="13:14">
      <c r="M2314" s="198"/>
      <c r="N2314" s="198"/>
    </row>
    <row r="2315" spans="13:14">
      <c r="M2315" s="198"/>
      <c r="N2315" s="198"/>
    </row>
    <row r="2316" spans="13:14">
      <c r="M2316" s="198"/>
      <c r="N2316" s="198"/>
    </row>
    <row r="2317" spans="13:14">
      <c r="M2317" s="198"/>
      <c r="N2317" s="198"/>
    </row>
    <row r="2318" spans="13:14">
      <c r="M2318" s="198"/>
      <c r="N2318" s="198"/>
    </row>
    <row r="2319" spans="13:14">
      <c r="M2319" s="198"/>
      <c r="N2319" s="198"/>
    </row>
    <row r="2320" spans="13:14">
      <c r="M2320" s="198"/>
      <c r="N2320" s="198"/>
    </row>
    <row r="2321" spans="13:14">
      <c r="M2321" s="198"/>
      <c r="N2321" s="198"/>
    </row>
    <row r="2322" spans="13:14">
      <c r="M2322" s="198"/>
      <c r="N2322" s="198"/>
    </row>
    <row r="2323" spans="13:14">
      <c r="M2323" s="198"/>
      <c r="N2323" s="198"/>
    </row>
    <row r="2324" spans="13:14">
      <c r="M2324" s="198"/>
      <c r="N2324" s="198"/>
    </row>
    <row r="2325" spans="13:14">
      <c r="M2325" s="198"/>
      <c r="N2325" s="198"/>
    </row>
    <row r="2326" spans="13:14">
      <c r="M2326" s="198"/>
      <c r="N2326" s="198"/>
    </row>
    <row r="2327" spans="13:14">
      <c r="M2327" s="198"/>
      <c r="N2327" s="198"/>
    </row>
    <row r="2328" spans="13:14">
      <c r="M2328" s="198"/>
      <c r="N2328" s="198"/>
    </row>
    <row r="2329" spans="13:14">
      <c r="M2329" s="198"/>
      <c r="N2329" s="198"/>
    </row>
    <row r="2330" spans="13:14">
      <c r="M2330" s="198"/>
      <c r="N2330" s="198"/>
    </row>
    <row r="2331" spans="13:14">
      <c r="M2331" s="198"/>
      <c r="N2331" s="198"/>
    </row>
    <row r="2332" spans="13:14">
      <c r="M2332" s="198"/>
      <c r="N2332" s="198"/>
    </row>
    <row r="2333" spans="13:14">
      <c r="M2333" s="198"/>
      <c r="N2333" s="198"/>
    </row>
    <row r="2334" spans="13:14">
      <c r="M2334" s="198"/>
      <c r="N2334" s="198"/>
    </row>
    <row r="2335" spans="13:14">
      <c r="M2335" s="198"/>
      <c r="N2335" s="198"/>
    </row>
    <row r="2336" spans="13:14">
      <c r="M2336" s="198"/>
      <c r="N2336" s="198"/>
    </row>
    <row r="2337" spans="13:14">
      <c r="M2337" s="198"/>
      <c r="N2337" s="198"/>
    </row>
    <row r="2338" spans="13:14">
      <c r="M2338" s="198"/>
      <c r="N2338" s="198"/>
    </row>
    <row r="2339" spans="13:14">
      <c r="M2339" s="198"/>
      <c r="N2339" s="198"/>
    </row>
    <row r="2340" spans="13:14">
      <c r="M2340" s="198"/>
      <c r="N2340" s="198"/>
    </row>
    <row r="2341" spans="13:14">
      <c r="M2341" s="198"/>
      <c r="N2341" s="198"/>
    </row>
    <row r="2342" spans="13:14">
      <c r="M2342" s="198"/>
      <c r="N2342" s="198"/>
    </row>
    <row r="2343" spans="13:14">
      <c r="M2343" s="198"/>
      <c r="N2343" s="198"/>
    </row>
    <row r="2344" spans="13:14">
      <c r="M2344" s="198"/>
      <c r="N2344" s="198"/>
    </row>
    <row r="2345" spans="13:14">
      <c r="M2345" s="198"/>
      <c r="N2345" s="198"/>
    </row>
    <row r="2346" spans="13:14">
      <c r="M2346" s="198"/>
      <c r="N2346" s="198"/>
    </row>
    <row r="2347" spans="13:14">
      <c r="M2347" s="198"/>
      <c r="N2347" s="198"/>
    </row>
    <row r="2348" spans="13:14">
      <c r="M2348" s="198"/>
      <c r="N2348" s="198"/>
    </row>
    <row r="2349" spans="13:14">
      <c r="M2349" s="198"/>
      <c r="N2349" s="198"/>
    </row>
    <row r="2350" spans="13:14">
      <c r="M2350" s="198"/>
      <c r="N2350" s="198"/>
    </row>
    <row r="2351" spans="13:14">
      <c r="M2351" s="198"/>
      <c r="N2351" s="198"/>
    </row>
    <row r="2352" spans="13:14">
      <c r="M2352" s="198"/>
      <c r="N2352" s="198"/>
    </row>
    <row r="2353" spans="13:14">
      <c r="M2353" s="198"/>
      <c r="N2353" s="198"/>
    </row>
    <row r="2354" spans="13:14">
      <c r="M2354" s="198"/>
      <c r="N2354" s="198"/>
    </row>
    <row r="2355" spans="13:14">
      <c r="M2355" s="198"/>
      <c r="N2355" s="198"/>
    </row>
    <row r="2356" spans="13:14">
      <c r="M2356" s="198"/>
      <c r="N2356" s="198"/>
    </row>
    <row r="2357" spans="13:14">
      <c r="M2357" s="198"/>
      <c r="N2357" s="198"/>
    </row>
    <row r="2358" spans="13:14">
      <c r="M2358" s="198"/>
      <c r="N2358" s="198"/>
    </row>
    <row r="2359" spans="13:14">
      <c r="M2359" s="198"/>
      <c r="N2359" s="198"/>
    </row>
    <row r="2360" spans="13:14">
      <c r="M2360" s="198"/>
      <c r="N2360" s="198"/>
    </row>
    <row r="2361" spans="13:14">
      <c r="M2361" s="198"/>
      <c r="N2361" s="198"/>
    </row>
    <row r="2362" spans="13:14">
      <c r="M2362" s="198"/>
      <c r="N2362" s="198"/>
    </row>
    <row r="2363" spans="13:14">
      <c r="M2363" s="198"/>
      <c r="N2363" s="198"/>
    </row>
    <row r="2364" spans="13:14">
      <c r="M2364" s="198"/>
      <c r="N2364" s="198"/>
    </row>
    <row r="2365" spans="13:14">
      <c r="M2365" s="198"/>
      <c r="N2365" s="198"/>
    </row>
    <row r="2366" spans="13:14">
      <c r="M2366" s="198"/>
      <c r="N2366" s="198"/>
    </row>
    <row r="2367" spans="13:14">
      <c r="M2367" s="198"/>
      <c r="N2367" s="198"/>
    </row>
    <row r="2368" spans="13:14">
      <c r="M2368" s="198"/>
      <c r="N2368" s="198"/>
    </row>
    <row r="2369" spans="13:14">
      <c r="M2369" s="198"/>
      <c r="N2369" s="198"/>
    </row>
    <row r="2370" spans="13:14">
      <c r="M2370" s="198"/>
      <c r="N2370" s="198"/>
    </row>
    <row r="2371" spans="13:14">
      <c r="M2371" s="198"/>
      <c r="N2371" s="198"/>
    </row>
    <row r="2372" spans="13:14">
      <c r="M2372" s="198"/>
      <c r="N2372" s="198"/>
    </row>
    <row r="2373" spans="13:14">
      <c r="M2373" s="198"/>
      <c r="N2373" s="198"/>
    </row>
    <row r="2374" spans="13:14">
      <c r="M2374" s="198"/>
      <c r="N2374" s="198"/>
    </row>
    <row r="2375" spans="13:14">
      <c r="M2375" s="198"/>
      <c r="N2375" s="198"/>
    </row>
    <row r="2376" spans="13:14">
      <c r="M2376" s="198"/>
      <c r="N2376" s="198"/>
    </row>
    <row r="2377" spans="13:14">
      <c r="M2377" s="198"/>
      <c r="N2377" s="198"/>
    </row>
    <row r="2378" spans="13:14">
      <c r="M2378" s="198"/>
      <c r="N2378" s="198"/>
    </row>
    <row r="2379" spans="13:14">
      <c r="M2379" s="198"/>
      <c r="N2379" s="198"/>
    </row>
    <row r="2380" spans="13:14">
      <c r="M2380" s="198"/>
      <c r="N2380" s="198"/>
    </row>
    <row r="2381" spans="13:14">
      <c r="M2381" s="198"/>
      <c r="N2381" s="198"/>
    </row>
    <row r="2382" spans="13:14">
      <c r="M2382" s="198"/>
      <c r="N2382" s="198"/>
    </row>
    <row r="2383" spans="13:14">
      <c r="M2383" s="198"/>
      <c r="N2383" s="198"/>
    </row>
    <row r="2384" spans="13:14">
      <c r="M2384" s="198"/>
      <c r="N2384" s="198"/>
    </row>
    <row r="2385" spans="13:14">
      <c r="M2385" s="198"/>
      <c r="N2385" s="198"/>
    </row>
    <row r="2386" spans="13:14">
      <c r="M2386" s="198"/>
      <c r="N2386" s="198"/>
    </row>
    <row r="2387" spans="13:14">
      <c r="M2387" s="198"/>
      <c r="N2387" s="198"/>
    </row>
    <row r="2388" spans="13:14">
      <c r="M2388" s="198"/>
      <c r="N2388" s="198"/>
    </row>
    <row r="2389" spans="13:14">
      <c r="M2389" s="198"/>
      <c r="N2389" s="198"/>
    </row>
    <row r="2390" spans="13:14">
      <c r="M2390" s="198"/>
      <c r="N2390" s="198"/>
    </row>
    <row r="2391" spans="13:14">
      <c r="M2391" s="198"/>
      <c r="N2391" s="198"/>
    </row>
    <row r="2392" spans="13:14">
      <c r="M2392" s="198"/>
      <c r="N2392" s="198"/>
    </row>
    <row r="2393" spans="13:14">
      <c r="M2393" s="198"/>
      <c r="N2393" s="198"/>
    </row>
    <row r="2394" spans="13:14">
      <c r="M2394" s="198"/>
      <c r="N2394" s="198"/>
    </row>
    <row r="2395" spans="13:14">
      <c r="M2395" s="198"/>
      <c r="N2395" s="198"/>
    </row>
    <row r="2396" spans="13:14">
      <c r="M2396" s="198"/>
      <c r="N2396" s="198"/>
    </row>
    <row r="2397" spans="13:14">
      <c r="M2397" s="198"/>
      <c r="N2397" s="198"/>
    </row>
    <row r="2398" spans="13:14">
      <c r="M2398" s="198"/>
      <c r="N2398" s="198"/>
    </row>
    <row r="2399" spans="13:14">
      <c r="M2399" s="198"/>
      <c r="N2399" s="198"/>
    </row>
    <row r="2400" spans="13:14">
      <c r="M2400" s="198"/>
      <c r="N2400" s="198"/>
    </row>
    <row r="2401" spans="13:14">
      <c r="M2401" s="198"/>
      <c r="N2401" s="198"/>
    </row>
    <row r="2402" spans="13:14">
      <c r="M2402" s="198"/>
      <c r="N2402" s="198"/>
    </row>
    <row r="2403" spans="13:14">
      <c r="M2403" s="198"/>
      <c r="N2403" s="198"/>
    </row>
    <row r="2404" spans="13:14">
      <c r="M2404" s="198"/>
      <c r="N2404" s="198"/>
    </row>
    <row r="2405" spans="13:14">
      <c r="M2405" s="198"/>
      <c r="N2405" s="198"/>
    </row>
    <row r="2406" spans="13:14">
      <c r="M2406" s="198"/>
      <c r="N2406" s="198"/>
    </row>
    <row r="2407" spans="13:14">
      <c r="M2407" s="198"/>
      <c r="N2407" s="198"/>
    </row>
    <row r="2408" spans="13:14">
      <c r="M2408" s="198"/>
      <c r="N2408" s="198"/>
    </row>
    <row r="2409" spans="13:14">
      <c r="M2409" s="198"/>
      <c r="N2409" s="198"/>
    </row>
    <row r="2410" spans="13:14">
      <c r="M2410" s="198"/>
      <c r="N2410" s="198"/>
    </row>
    <row r="2411" spans="13:14">
      <c r="M2411" s="198"/>
      <c r="N2411" s="198"/>
    </row>
    <row r="2412" spans="13:14">
      <c r="M2412" s="198"/>
      <c r="N2412" s="198"/>
    </row>
    <row r="2413" spans="13:14">
      <c r="M2413" s="198"/>
      <c r="N2413" s="198"/>
    </row>
    <row r="2414" spans="13:14">
      <c r="M2414" s="198"/>
      <c r="N2414" s="198"/>
    </row>
    <row r="2415" spans="13:14">
      <c r="M2415" s="198"/>
      <c r="N2415" s="198"/>
    </row>
    <row r="2416" spans="13:14">
      <c r="M2416" s="198"/>
      <c r="N2416" s="198"/>
    </row>
    <row r="2417" spans="13:14">
      <c r="M2417" s="198"/>
      <c r="N2417" s="198"/>
    </row>
    <row r="2418" spans="13:14">
      <c r="M2418" s="198"/>
      <c r="N2418" s="198"/>
    </row>
    <row r="2419" spans="13:14">
      <c r="M2419" s="198"/>
      <c r="N2419" s="198"/>
    </row>
    <row r="2420" spans="13:14">
      <c r="M2420" s="198"/>
      <c r="N2420" s="198"/>
    </row>
    <row r="2421" spans="13:14">
      <c r="M2421" s="198"/>
      <c r="N2421" s="198"/>
    </row>
    <row r="2422" spans="13:14">
      <c r="M2422" s="198"/>
      <c r="N2422" s="198"/>
    </row>
    <row r="2423" spans="13:14">
      <c r="M2423" s="198"/>
      <c r="N2423" s="198"/>
    </row>
    <row r="2424" spans="13:14">
      <c r="M2424" s="198"/>
      <c r="N2424" s="198"/>
    </row>
    <row r="2425" spans="13:14">
      <c r="M2425" s="198"/>
      <c r="N2425" s="198"/>
    </row>
    <row r="2426" spans="13:14">
      <c r="M2426" s="198"/>
      <c r="N2426" s="198"/>
    </row>
    <row r="2427" spans="13:14">
      <c r="M2427" s="198"/>
      <c r="N2427" s="198"/>
    </row>
    <row r="2428" spans="13:14">
      <c r="M2428" s="198"/>
      <c r="N2428" s="198"/>
    </row>
    <row r="2429" spans="13:14">
      <c r="M2429" s="198"/>
      <c r="N2429" s="198"/>
    </row>
    <row r="2430" spans="13:14">
      <c r="M2430" s="198"/>
      <c r="N2430" s="198"/>
    </row>
    <row r="2431" spans="13:14">
      <c r="M2431" s="198"/>
      <c r="N2431" s="198"/>
    </row>
    <row r="2432" spans="13:14">
      <c r="M2432" s="198"/>
      <c r="N2432" s="198"/>
    </row>
    <row r="2433" spans="13:14">
      <c r="M2433" s="198"/>
      <c r="N2433" s="198"/>
    </row>
    <row r="2434" spans="13:14">
      <c r="M2434" s="198"/>
      <c r="N2434" s="198"/>
    </row>
    <row r="2435" spans="13:14">
      <c r="M2435" s="198"/>
      <c r="N2435" s="198"/>
    </row>
    <row r="2436" spans="13:14">
      <c r="M2436" s="198"/>
      <c r="N2436" s="198"/>
    </row>
    <row r="2437" spans="13:14">
      <c r="M2437" s="198"/>
      <c r="N2437" s="198"/>
    </row>
    <row r="2438" spans="13:14">
      <c r="M2438" s="198"/>
      <c r="N2438" s="198"/>
    </row>
    <row r="2439" spans="13:14">
      <c r="M2439" s="198"/>
      <c r="N2439" s="198"/>
    </row>
    <row r="2440" spans="13:14">
      <c r="M2440" s="198"/>
      <c r="N2440" s="198"/>
    </row>
    <row r="2441" spans="13:14">
      <c r="M2441" s="198"/>
      <c r="N2441" s="198"/>
    </row>
    <row r="2442" spans="13:14">
      <c r="M2442" s="198"/>
      <c r="N2442" s="198"/>
    </row>
    <row r="2443" spans="13:14">
      <c r="M2443" s="198"/>
      <c r="N2443" s="198"/>
    </row>
    <row r="2444" spans="13:14">
      <c r="M2444" s="198"/>
      <c r="N2444" s="198"/>
    </row>
    <row r="2445" spans="13:14">
      <c r="M2445" s="198"/>
      <c r="N2445" s="198"/>
    </row>
    <row r="2446" spans="13:14">
      <c r="M2446" s="198"/>
      <c r="N2446" s="198"/>
    </row>
    <row r="2447" spans="13:14">
      <c r="M2447" s="198"/>
      <c r="N2447" s="198"/>
    </row>
    <row r="2448" spans="13:14">
      <c r="M2448" s="198"/>
      <c r="N2448" s="198"/>
    </row>
    <row r="2449" spans="13:14">
      <c r="M2449" s="198"/>
      <c r="N2449" s="198"/>
    </row>
    <row r="2450" spans="13:14">
      <c r="M2450" s="198"/>
      <c r="N2450" s="198"/>
    </row>
    <row r="2451" spans="13:14">
      <c r="M2451" s="198"/>
      <c r="N2451" s="198"/>
    </row>
    <row r="2452" spans="13:14">
      <c r="M2452" s="198"/>
      <c r="N2452" s="198"/>
    </row>
    <row r="2453" spans="13:14">
      <c r="M2453" s="198"/>
      <c r="N2453" s="198"/>
    </row>
    <row r="2454" spans="13:14">
      <c r="M2454" s="198"/>
      <c r="N2454" s="198"/>
    </row>
    <row r="2455" spans="13:14">
      <c r="M2455" s="198"/>
      <c r="N2455" s="198"/>
    </row>
    <row r="2456" spans="13:14">
      <c r="M2456" s="198"/>
      <c r="N2456" s="198"/>
    </row>
    <row r="2457" spans="13:14">
      <c r="M2457" s="198"/>
      <c r="N2457" s="198"/>
    </row>
    <row r="2458" spans="13:14">
      <c r="M2458" s="198"/>
      <c r="N2458" s="198"/>
    </row>
    <row r="2459" spans="13:14">
      <c r="M2459" s="198"/>
      <c r="N2459" s="198"/>
    </row>
    <row r="2460" spans="13:14">
      <c r="M2460" s="198"/>
      <c r="N2460" s="198"/>
    </row>
    <row r="2461" spans="13:14">
      <c r="M2461" s="198"/>
      <c r="N2461" s="198"/>
    </row>
    <row r="2462" spans="13:14">
      <c r="M2462" s="198"/>
      <c r="N2462" s="198"/>
    </row>
    <row r="2463" spans="13:14">
      <c r="M2463" s="198"/>
      <c r="N2463" s="198"/>
    </row>
    <row r="2464" spans="13:14">
      <c r="M2464" s="198"/>
      <c r="N2464" s="198"/>
    </row>
    <row r="2465" spans="13:14">
      <c r="M2465" s="198"/>
      <c r="N2465" s="198"/>
    </row>
    <row r="2466" spans="13:14">
      <c r="M2466" s="198"/>
      <c r="N2466" s="198"/>
    </row>
    <row r="2467" spans="13:14">
      <c r="M2467" s="198"/>
      <c r="N2467" s="198"/>
    </row>
    <row r="2468" spans="13:14">
      <c r="M2468" s="198"/>
      <c r="N2468" s="198"/>
    </row>
    <row r="2469" spans="13:14">
      <c r="M2469" s="198"/>
      <c r="N2469" s="198"/>
    </row>
    <row r="2470" spans="13:14">
      <c r="M2470" s="198"/>
      <c r="N2470" s="198"/>
    </row>
    <row r="2471" spans="13:14">
      <c r="M2471" s="198"/>
      <c r="N2471" s="198"/>
    </row>
    <row r="2472" spans="13:14">
      <c r="M2472" s="198"/>
      <c r="N2472" s="198"/>
    </row>
    <row r="2473" spans="13:14">
      <c r="M2473" s="198"/>
      <c r="N2473" s="198"/>
    </row>
    <row r="2474" spans="13:14">
      <c r="M2474" s="198"/>
      <c r="N2474" s="198"/>
    </row>
    <row r="2475" spans="13:14">
      <c r="M2475" s="198"/>
      <c r="N2475" s="198"/>
    </row>
    <row r="2476" spans="13:14">
      <c r="M2476" s="198"/>
      <c r="N2476" s="198"/>
    </row>
    <row r="2477" spans="13:14">
      <c r="M2477" s="198"/>
      <c r="N2477" s="198"/>
    </row>
    <row r="2478" spans="13:14">
      <c r="M2478" s="198"/>
      <c r="N2478" s="198"/>
    </row>
    <row r="2479" spans="13:14">
      <c r="M2479" s="198"/>
      <c r="N2479" s="198"/>
    </row>
    <row r="2480" spans="13:14">
      <c r="M2480" s="198"/>
      <c r="N2480" s="198"/>
    </row>
    <row r="2481" spans="13:14">
      <c r="M2481" s="198"/>
      <c r="N2481" s="198"/>
    </row>
    <row r="2482" spans="13:14">
      <c r="M2482" s="198"/>
      <c r="N2482" s="198"/>
    </row>
    <row r="2483" spans="13:14">
      <c r="M2483" s="198"/>
      <c r="N2483" s="198"/>
    </row>
    <row r="2484" spans="13:14">
      <c r="M2484" s="198"/>
      <c r="N2484" s="198"/>
    </row>
    <row r="2485" spans="13:14">
      <c r="M2485" s="198"/>
      <c r="N2485" s="198"/>
    </row>
    <row r="2486" spans="13:14">
      <c r="M2486" s="198"/>
      <c r="N2486" s="198"/>
    </row>
    <row r="2487" spans="13:14">
      <c r="M2487" s="198"/>
      <c r="N2487" s="198"/>
    </row>
    <row r="2488" spans="13:14">
      <c r="M2488" s="198"/>
      <c r="N2488" s="198"/>
    </row>
    <row r="2489" spans="13:14">
      <c r="M2489" s="198"/>
      <c r="N2489" s="198"/>
    </row>
    <row r="2490" spans="13:14">
      <c r="M2490" s="198"/>
      <c r="N2490" s="198"/>
    </row>
    <row r="2491" spans="13:14">
      <c r="M2491" s="198"/>
      <c r="N2491" s="198"/>
    </row>
    <row r="2492" spans="13:14">
      <c r="M2492" s="198"/>
      <c r="N2492" s="198"/>
    </row>
    <row r="2493" spans="13:14">
      <c r="M2493" s="198"/>
      <c r="N2493" s="198"/>
    </row>
    <row r="2494" spans="13:14">
      <c r="M2494" s="198"/>
      <c r="N2494" s="198"/>
    </row>
    <row r="2495" spans="13:14">
      <c r="M2495" s="198"/>
      <c r="N2495" s="198"/>
    </row>
    <row r="2496" spans="13:14">
      <c r="M2496" s="198"/>
      <c r="N2496" s="198"/>
    </row>
    <row r="2497" spans="13:14">
      <c r="M2497" s="198"/>
      <c r="N2497" s="198"/>
    </row>
    <row r="2498" spans="13:14">
      <c r="M2498" s="198"/>
      <c r="N2498" s="198"/>
    </row>
    <row r="2499" spans="13:14">
      <c r="M2499" s="198"/>
      <c r="N2499" s="198"/>
    </row>
    <row r="2500" spans="13:14">
      <c r="M2500" s="198"/>
      <c r="N2500" s="198"/>
    </row>
    <row r="2501" spans="13:14">
      <c r="M2501" s="198"/>
      <c r="N2501" s="198"/>
    </row>
    <row r="2502" spans="13:14">
      <c r="M2502" s="198"/>
      <c r="N2502" s="198"/>
    </row>
    <row r="2503" spans="13:14">
      <c r="M2503" s="198"/>
      <c r="N2503" s="198"/>
    </row>
    <row r="2504" spans="13:14">
      <c r="M2504" s="198"/>
      <c r="N2504" s="198"/>
    </row>
    <row r="2505" spans="13:14">
      <c r="M2505" s="198"/>
      <c r="N2505" s="198"/>
    </row>
    <row r="2506" spans="13:14">
      <c r="M2506" s="198"/>
      <c r="N2506" s="198"/>
    </row>
    <row r="2507" spans="13:14">
      <c r="M2507" s="198"/>
      <c r="N2507" s="198"/>
    </row>
    <row r="2508" spans="13:14">
      <c r="M2508" s="198"/>
      <c r="N2508" s="198"/>
    </row>
    <row r="2509" spans="13:14">
      <c r="M2509" s="198"/>
      <c r="N2509" s="198"/>
    </row>
    <row r="2510" spans="13:14">
      <c r="M2510" s="198"/>
      <c r="N2510" s="198"/>
    </row>
    <row r="2511" spans="13:14">
      <c r="M2511" s="198"/>
      <c r="N2511" s="198"/>
    </row>
    <row r="2512" spans="13:14">
      <c r="M2512" s="198"/>
      <c r="N2512" s="198"/>
    </row>
    <row r="2513" spans="13:14">
      <c r="M2513" s="198"/>
      <c r="N2513" s="198"/>
    </row>
    <row r="2514" spans="13:14">
      <c r="M2514" s="198"/>
      <c r="N2514" s="198"/>
    </row>
    <row r="2515" spans="13:14">
      <c r="M2515" s="198"/>
      <c r="N2515" s="198"/>
    </row>
    <row r="2516" spans="13:14">
      <c r="M2516" s="198"/>
      <c r="N2516" s="198"/>
    </row>
    <row r="2517" spans="13:14">
      <c r="M2517" s="198"/>
      <c r="N2517" s="198"/>
    </row>
    <row r="2518" spans="13:14">
      <c r="M2518" s="198"/>
      <c r="N2518" s="198"/>
    </row>
    <row r="2519" spans="13:14">
      <c r="M2519" s="198"/>
      <c r="N2519" s="198"/>
    </row>
    <row r="2520" spans="13:14">
      <c r="M2520" s="198"/>
      <c r="N2520" s="198"/>
    </row>
    <row r="2521" spans="13:14">
      <c r="M2521" s="198"/>
      <c r="N2521" s="198"/>
    </row>
    <row r="2522" spans="13:14">
      <c r="M2522" s="198"/>
      <c r="N2522" s="198"/>
    </row>
    <row r="2523" spans="13:14">
      <c r="M2523" s="198"/>
      <c r="N2523" s="198"/>
    </row>
    <row r="2524" spans="13:14">
      <c r="M2524" s="198"/>
      <c r="N2524" s="198"/>
    </row>
    <row r="2525" spans="13:14">
      <c r="M2525" s="198"/>
      <c r="N2525" s="198"/>
    </row>
    <row r="2526" spans="13:14">
      <c r="M2526" s="198"/>
      <c r="N2526" s="198"/>
    </row>
    <row r="2527" spans="13:14">
      <c r="M2527" s="198"/>
      <c r="N2527" s="198"/>
    </row>
    <row r="2528" spans="13:14">
      <c r="M2528" s="198"/>
      <c r="N2528" s="198"/>
    </row>
    <row r="2529" spans="13:14">
      <c r="M2529" s="198"/>
      <c r="N2529" s="198"/>
    </row>
    <row r="2530" spans="13:14">
      <c r="M2530" s="198"/>
      <c r="N2530" s="198"/>
    </row>
    <row r="2531" spans="13:14">
      <c r="M2531" s="198"/>
      <c r="N2531" s="198"/>
    </row>
    <row r="2532" spans="13:14">
      <c r="M2532" s="198"/>
      <c r="N2532" s="198"/>
    </row>
    <row r="2533" spans="13:14">
      <c r="M2533" s="198"/>
      <c r="N2533" s="198"/>
    </row>
    <row r="2534" spans="13:14">
      <c r="M2534" s="198"/>
      <c r="N2534" s="198"/>
    </row>
    <row r="2535" spans="13:14">
      <c r="M2535" s="198"/>
      <c r="N2535" s="198"/>
    </row>
    <row r="2536" spans="13:14">
      <c r="M2536" s="198"/>
      <c r="N2536" s="198"/>
    </row>
    <row r="2537" spans="13:14">
      <c r="M2537" s="198"/>
      <c r="N2537" s="198"/>
    </row>
    <row r="2538" spans="13:14">
      <c r="M2538" s="198"/>
      <c r="N2538" s="198"/>
    </row>
    <row r="2539" spans="13:14">
      <c r="M2539" s="198"/>
      <c r="N2539" s="198"/>
    </row>
    <row r="2540" spans="13:14">
      <c r="M2540" s="198"/>
      <c r="N2540" s="198"/>
    </row>
    <row r="2541" spans="13:14">
      <c r="M2541" s="198"/>
      <c r="N2541" s="198"/>
    </row>
    <row r="2542" spans="13:14">
      <c r="M2542" s="198"/>
      <c r="N2542" s="198"/>
    </row>
    <row r="2543" spans="13:14">
      <c r="M2543" s="198"/>
      <c r="N2543" s="198"/>
    </row>
    <row r="2544" spans="13:14">
      <c r="M2544" s="198"/>
      <c r="N2544" s="198"/>
    </row>
    <row r="2545" spans="13:14">
      <c r="M2545" s="198"/>
      <c r="N2545" s="198"/>
    </row>
    <row r="2546" spans="13:14">
      <c r="M2546" s="198"/>
      <c r="N2546" s="198"/>
    </row>
    <row r="2547" spans="13:14">
      <c r="M2547" s="198"/>
      <c r="N2547" s="198"/>
    </row>
    <row r="2548" spans="13:14">
      <c r="M2548" s="198"/>
      <c r="N2548" s="198"/>
    </row>
    <row r="2549" spans="13:14">
      <c r="M2549" s="198"/>
      <c r="N2549" s="198"/>
    </row>
    <row r="2550" spans="13:14">
      <c r="M2550" s="198"/>
      <c r="N2550" s="198"/>
    </row>
    <row r="2551" spans="13:14">
      <c r="M2551" s="198"/>
      <c r="N2551" s="198"/>
    </row>
    <row r="2552" spans="13:14">
      <c r="M2552" s="198"/>
      <c r="N2552" s="198"/>
    </row>
    <row r="2553" spans="13:14">
      <c r="M2553" s="198"/>
      <c r="N2553" s="198"/>
    </row>
    <row r="2554" spans="13:14">
      <c r="M2554" s="198"/>
      <c r="N2554" s="198"/>
    </row>
    <row r="2555" spans="13:14">
      <c r="M2555" s="198"/>
      <c r="N2555" s="198"/>
    </row>
    <row r="2556" spans="13:14">
      <c r="M2556" s="198"/>
      <c r="N2556" s="198"/>
    </row>
    <row r="2557" spans="13:14">
      <c r="M2557" s="198"/>
      <c r="N2557" s="198"/>
    </row>
    <row r="2558" spans="13:14">
      <c r="M2558" s="198"/>
      <c r="N2558" s="198"/>
    </row>
    <row r="2559" spans="13:14">
      <c r="M2559" s="198"/>
      <c r="N2559" s="198"/>
    </row>
    <row r="2560" spans="13:14">
      <c r="M2560" s="198"/>
      <c r="N2560" s="198"/>
    </row>
    <row r="2561" spans="13:14">
      <c r="M2561" s="198"/>
      <c r="N2561" s="198"/>
    </row>
    <row r="2562" spans="13:14">
      <c r="M2562" s="198"/>
      <c r="N2562" s="198"/>
    </row>
    <row r="2563" spans="13:14">
      <c r="M2563" s="198"/>
      <c r="N2563" s="198"/>
    </row>
    <row r="2564" spans="13:14">
      <c r="M2564" s="198"/>
      <c r="N2564" s="198"/>
    </row>
    <row r="2565" spans="13:14">
      <c r="M2565" s="198"/>
      <c r="N2565" s="198"/>
    </row>
    <row r="2566" spans="13:14">
      <c r="M2566" s="198"/>
      <c r="N2566" s="198"/>
    </row>
    <row r="2567" spans="13:14">
      <c r="M2567" s="198"/>
      <c r="N2567" s="198"/>
    </row>
    <row r="2568" spans="13:14">
      <c r="M2568" s="198"/>
      <c r="N2568" s="198"/>
    </row>
    <row r="2569" spans="13:14">
      <c r="M2569" s="198"/>
      <c r="N2569" s="198"/>
    </row>
    <row r="2570" spans="13:14">
      <c r="M2570" s="198"/>
      <c r="N2570" s="198"/>
    </row>
    <row r="2571" spans="13:14">
      <c r="M2571" s="198"/>
      <c r="N2571" s="198"/>
    </row>
    <row r="2572" spans="13:14">
      <c r="M2572" s="198"/>
      <c r="N2572" s="198"/>
    </row>
    <row r="2573" spans="13:14">
      <c r="M2573" s="198"/>
      <c r="N2573" s="198"/>
    </row>
    <row r="2574" spans="13:14">
      <c r="M2574" s="198"/>
      <c r="N2574" s="198"/>
    </row>
    <row r="2575" spans="13:14">
      <c r="M2575" s="198"/>
      <c r="N2575" s="198"/>
    </row>
    <row r="2576" spans="13:14">
      <c r="M2576" s="198"/>
      <c r="N2576" s="198"/>
    </row>
    <row r="2577" spans="13:14">
      <c r="M2577" s="198"/>
      <c r="N2577" s="198"/>
    </row>
    <row r="2578" spans="13:14">
      <c r="M2578" s="198"/>
      <c r="N2578" s="198"/>
    </row>
    <row r="2579" spans="13:14">
      <c r="M2579" s="198"/>
      <c r="N2579" s="198"/>
    </row>
    <row r="2580" spans="13:14">
      <c r="M2580" s="198"/>
      <c r="N2580" s="198"/>
    </row>
    <row r="2581" spans="13:14">
      <c r="M2581" s="198"/>
      <c r="N2581" s="198"/>
    </row>
    <row r="2582" spans="13:14">
      <c r="M2582" s="198"/>
      <c r="N2582" s="198"/>
    </row>
    <row r="2583" spans="13:14">
      <c r="M2583" s="198"/>
      <c r="N2583" s="198"/>
    </row>
    <row r="2584" spans="13:14">
      <c r="M2584" s="198"/>
      <c r="N2584" s="198"/>
    </row>
    <row r="2585" spans="13:14">
      <c r="M2585" s="198"/>
      <c r="N2585" s="198"/>
    </row>
    <row r="2586" spans="13:14">
      <c r="M2586" s="198"/>
      <c r="N2586" s="198"/>
    </row>
    <row r="2587" spans="13:14">
      <c r="M2587" s="198"/>
      <c r="N2587" s="198"/>
    </row>
    <row r="2588" spans="13:14">
      <c r="M2588" s="198"/>
      <c r="N2588" s="198"/>
    </row>
    <row r="2589" spans="13:14">
      <c r="M2589" s="198"/>
      <c r="N2589" s="198"/>
    </row>
    <row r="2590" spans="13:14">
      <c r="M2590" s="198"/>
      <c r="N2590" s="198"/>
    </row>
    <row r="2591" spans="13:14">
      <c r="M2591" s="198"/>
      <c r="N2591" s="198"/>
    </row>
    <row r="2592" spans="13:14">
      <c r="M2592" s="198"/>
      <c r="N2592" s="198"/>
    </row>
    <row r="2593" spans="13:14">
      <c r="M2593" s="198"/>
      <c r="N2593" s="198"/>
    </row>
    <row r="2594" spans="13:14">
      <c r="M2594" s="198"/>
      <c r="N2594" s="198"/>
    </row>
    <row r="2595" spans="13:14">
      <c r="M2595" s="198"/>
      <c r="N2595" s="198"/>
    </row>
    <row r="2596" spans="13:14">
      <c r="M2596" s="198"/>
      <c r="N2596" s="198"/>
    </row>
    <row r="2597" spans="13:14">
      <c r="M2597" s="198"/>
      <c r="N2597" s="198"/>
    </row>
    <row r="2598" spans="13:14">
      <c r="M2598" s="198"/>
      <c r="N2598" s="198"/>
    </row>
    <row r="2599" spans="13:14">
      <c r="M2599" s="198"/>
      <c r="N2599" s="198"/>
    </row>
    <row r="2600" spans="13:14">
      <c r="M2600" s="198"/>
      <c r="N2600" s="198"/>
    </row>
    <row r="2601" spans="13:14">
      <c r="M2601" s="198"/>
      <c r="N2601" s="198"/>
    </row>
    <row r="2602" spans="13:14">
      <c r="M2602" s="198"/>
      <c r="N2602" s="198"/>
    </row>
    <row r="2603" spans="13:14">
      <c r="M2603" s="198"/>
      <c r="N2603" s="198"/>
    </row>
    <row r="2604" spans="13:14">
      <c r="M2604" s="198"/>
      <c r="N2604" s="198"/>
    </row>
    <row r="2605" spans="13:14">
      <c r="M2605" s="198"/>
      <c r="N2605" s="198"/>
    </row>
    <row r="2606" spans="13:14">
      <c r="M2606" s="198"/>
      <c r="N2606" s="198"/>
    </row>
    <row r="2607" spans="13:14">
      <c r="M2607" s="198"/>
      <c r="N2607" s="198"/>
    </row>
    <row r="2608" spans="13:14">
      <c r="M2608" s="198"/>
      <c r="N2608" s="198"/>
    </row>
    <row r="2609" spans="13:14">
      <c r="M2609" s="198"/>
      <c r="N2609" s="198"/>
    </row>
    <row r="2610" spans="13:14">
      <c r="M2610" s="198"/>
      <c r="N2610" s="198"/>
    </row>
    <row r="2611" spans="13:14">
      <c r="M2611" s="198"/>
      <c r="N2611" s="198"/>
    </row>
    <row r="2612" spans="13:14">
      <c r="M2612" s="198"/>
      <c r="N2612" s="198"/>
    </row>
    <row r="2613" spans="13:14">
      <c r="M2613" s="198"/>
      <c r="N2613" s="198"/>
    </row>
    <row r="2614" spans="13:14">
      <c r="M2614" s="198"/>
      <c r="N2614" s="198"/>
    </row>
    <row r="2615" spans="13:14">
      <c r="M2615" s="198"/>
      <c r="N2615" s="198"/>
    </row>
    <row r="2616" spans="13:14">
      <c r="M2616" s="198"/>
      <c r="N2616" s="198"/>
    </row>
    <row r="2617" spans="13:14">
      <c r="M2617" s="198"/>
      <c r="N2617" s="198"/>
    </row>
    <row r="2618" spans="13:14">
      <c r="M2618" s="198"/>
      <c r="N2618" s="198"/>
    </row>
    <row r="2619" spans="13:14">
      <c r="M2619" s="198"/>
      <c r="N2619" s="198"/>
    </row>
    <row r="2620" spans="13:14">
      <c r="M2620" s="198"/>
      <c r="N2620" s="198"/>
    </row>
    <row r="2621" spans="13:14">
      <c r="M2621" s="198"/>
      <c r="N2621" s="198"/>
    </row>
    <row r="2622" spans="13:14">
      <c r="M2622" s="198"/>
      <c r="N2622" s="198"/>
    </row>
    <row r="2623" spans="13:14">
      <c r="M2623" s="198"/>
      <c r="N2623" s="198"/>
    </row>
    <row r="2624" spans="13:14">
      <c r="M2624" s="198"/>
      <c r="N2624" s="198"/>
    </row>
    <row r="2625" spans="13:14">
      <c r="M2625" s="198"/>
      <c r="N2625" s="198"/>
    </row>
    <row r="2626" spans="13:14">
      <c r="M2626" s="198"/>
      <c r="N2626" s="198"/>
    </row>
    <row r="2627" spans="13:14">
      <c r="M2627" s="198"/>
      <c r="N2627" s="198"/>
    </row>
    <row r="2628" spans="13:14">
      <c r="M2628" s="198"/>
      <c r="N2628" s="198"/>
    </row>
    <row r="2629" spans="13:14">
      <c r="M2629" s="198"/>
      <c r="N2629" s="198"/>
    </row>
    <row r="2630" spans="13:14">
      <c r="M2630" s="198"/>
      <c r="N2630" s="198"/>
    </row>
    <row r="2631" spans="13:14">
      <c r="M2631" s="198"/>
      <c r="N2631" s="198"/>
    </row>
    <row r="2632" spans="13:14">
      <c r="M2632" s="198"/>
      <c r="N2632" s="198"/>
    </row>
  </sheetData>
  <phoneticPr fontId="0" type="noConversion"/>
  <hyperlinks>
    <hyperlink ref="O134" location="INDICE!C3" display="Volver al Indice"/>
    <hyperlink ref="B1" location="INDICE!C3" display="Volver al Indice"/>
    <hyperlink ref="G132" location="INDICE!C3" display="Volver al Indice"/>
  </hyperlinks>
  <printOptions horizontalCentered="1"/>
  <pageMargins left="0.19685039370078741" right="0.19685039370078741" top="0.19685039370078741" bottom="0.19685039370078741" header="0" footer="0"/>
  <pageSetup scale="77" fitToHeight="3" orientation="landscape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pageSetUpPr fitToPage="1"/>
  </sheetPr>
  <dimension ref="A1:P57"/>
  <sheetViews>
    <sheetView topLeftCell="B1" zoomScale="75" workbookViewId="0">
      <selection activeCell="B4" sqref="B4"/>
    </sheetView>
  </sheetViews>
  <sheetFormatPr baseColWidth="10" defaultColWidth="4.5703125" defaultRowHeight="12.75"/>
  <cols>
    <col min="1" max="1" width="4.5703125" customWidth="1"/>
    <col min="2" max="2" width="29.85546875" bestFit="1" customWidth="1"/>
    <col min="3" max="3" width="11.5703125" bestFit="1" customWidth="1"/>
    <col min="4" max="4" width="11.5703125" customWidth="1"/>
    <col min="5" max="5" width="14.5703125" customWidth="1"/>
    <col min="6" max="7" width="11.5703125" bestFit="1" customWidth="1"/>
    <col min="8" max="8" width="15" bestFit="1" customWidth="1"/>
    <col min="9" max="9" width="11.5703125" customWidth="1"/>
    <col min="10" max="10" width="11.5703125" bestFit="1" customWidth="1"/>
    <col min="11" max="11" width="13.7109375" bestFit="1" customWidth="1"/>
    <col min="12" max="12" width="11.5703125" customWidth="1"/>
    <col min="13" max="13" width="12.7109375" bestFit="1" customWidth="1"/>
    <col min="14" max="14" width="13.42578125" bestFit="1" customWidth="1"/>
    <col min="15" max="15" width="13.140625" bestFit="1" customWidth="1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>
      <c r="A2" s="4"/>
      <c r="B2" s="203" t="s">
        <v>219</v>
      </c>
      <c r="C2" s="204"/>
      <c r="D2" s="204"/>
      <c r="E2" s="204"/>
      <c r="F2" s="204"/>
      <c r="G2" s="204"/>
      <c r="H2" s="204"/>
      <c r="I2" s="204"/>
      <c r="P2" s="4"/>
    </row>
    <row r="3" spans="1:16" ht="15.75">
      <c r="A3" s="4"/>
      <c r="B3" s="205">
        <v>2011</v>
      </c>
      <c r="C3" s="204"/>
      <c r="D3" s="204"/>
      <c r="E3" s="204"/>
      <c r="F3" s="204"/>
      <c r="G3" s="204"/>
      <c r="H3" s="204"/>
      <c r="I3" s="204"/>
      <c r="P3" s="4"/>
    </row>
    <row r="4" spans="1:16" ht="13.5" thickBot="1">
      <c r="A4" s="4"/>
      <c r="B4" s="2" t="s">
        <v>9</v>
      </c>
      <c r="C4" s="206"/>
      <c r="D4" s="206"/>
      <c r="E4" s="206"/>
      <c r="F4" s="206"/>
      <c r="G4" s="206"/>
      <c r="H4" s="206"/>
      <c r="I4" s="206"/>
      <c r="P4" s="4"/>
    </row>
    <row r="5" spans="1:16" ht="15.75" thickTop="1">
      <c r="A5" s="4"/>
      <c r="B5" s="207" t="s">
        <v>220</v>
      </c>
      <c r="C5" s="66" t="s">
        <v>0</v>
      </c>
      <c r="D5" s="66" t="s">
        <v>1</v>
      </c>
      <c r="E5" s="66" t="s">
        <v>2</v>
      </c>
      <c r="F5" s="66" t="s">
        <v>3</v>
      </c>
      <c r="G5" s="66" t="s">
        <v>4</v>
      </c>
      <c r="H5" s="67" t="s">
        <v>11</v>
      </c>
      <c r="I5" s="66" t="s">
        <v>5</v>
      </c>
      <c r="J5" s="66" t="s">
        <v>6</v>
      </c>
      <c r="K5" s="66" t="s">
        <v>7</v>
      </c>
      <c r="L5" s="66" t="s">
        <v>8</v>
      </c>
      <c r="M5" s="67" t="s">
        <v>12</v>
      </c>
      <c r="N5" s="66" t="s">
        <v>13</v>
      </c>
      <c r="O5" s="208" t="s">
        <v>14</v>
      </c>
      <c r="P5" s="4"/>
    </row>
    <row r="6" spans="1:16" ht="16.5">
      <c r="A6" s="4"/>
      <c r="B6" s="209"/>
      <c r="C6" s="210"/>
      <c r="D6" s="210"/>
      <c r="E6" s="210"/>
      <c r="F6" s="210"/>
      <c r="G6" s="210"/>
      <c r="H6" s="210"/>
      <c r="I6" s="211"/>
      <c r="J6" s="201"/>
      <c r="K6" s="201"/>
      <c r="L6" s="201"/>
      <c r="M6" s="212"/>
      <c r="N6" s="201"/>
      <c r="O6" s="213"/>
      <c r="P6" s="4"/>
    </row>
    <row r="7" spans="1:16" ht="24.95" customHeight="1">
      <c r="A7" s="4"/>
      <c r="B7" s="214" t="s">
        <v>221</v>
      </c>
      <c r="C7" s="12">
        <v>1360628</v>
      </c>
      <c r="D7" s="12">
        <v>1337116</v>
      </c>
      <c r="E7" s="12">
        <v>1364535</v>
      </c>
      <c r="F7" s="12">
        <v>1369177</v>
      </c>
      <c r="G7" s="12">
        <v>1387417</v>
      </c>
      <c r="H7" s="12">
        <v>1386911</v>
      </c>
      <c r="I7" s="215">
        <v>1389467</v>
      </c>
      <c r="J7" s="215">
        <v>1389639</v>
      </c>
      <c r="K7" s="215">
        <v>1388331</v>
      </c>
      <c r="L7" s="215">
        <v>1389458</v>
      </c>
      <c r="M7" s="215">
        <v>1393721</v>
      </c>
      <c r="N7" s="149">
        <v>1399014</v>
      </c>
      <c r="O7" s="216">
        <f>AVERAGE(C7:N7)</f>
        <v>1379617.8333333333</v>
      </c>
      <c r="P7" s="4"/>
    </row>
    <row r="8" spans="1:16" ht="24.95" customHeight="1">
      <c r="A8" s="4"/>
      <c r="B8" s="214" t="s">
        <v>222</v>
      </c>
      <c r="C8" s="12">
        <v>1351</v>
      </c>
      <c r="D8" s="12">
        <v>1010</v>
      </c>
      <c r="E8" s="12">
        <v>1352</v>
      </c>
      <c r="F8" s="12">
        <v>1161</v>
      </c>
      <c r="G8" s="12">
        <v>1356</v>
      </c>
      <c r="H8" s="12">
        <v>1106</v>
      </c>
      <c r="I8" s="215">
        <v>1150</v>
      </c>
      <c r="J8" s="215">
        <v>988</v>
      </c>
      <c r="K8" s="149">
        <v>1083</v>
      </c>
      <c r="L8" s="149">
        <v>1127</v>
      </c>
      <c r="M8" s="149">
        <v>1259</v>
      </c>
      <c r="N8" s="149">
        <v>1106</v>
      </c>
      <c r="O8" s="216">
        <f t="shared" ref="O8:O15" si="0">AVERAGE(C8:N8)</f>
        <v>1170.75</v>
      </c>
      <c r="P8" s="4"/>
    </row>
    <row r="9" spans="1:16" ht="24.95" customHeight="1">
      <c r="A9" s="4"/>
      <c r="B9" s="214" t="s">
        <v>223</v>
      </c>
      <c r="C9" s="12">
        <v>4071</v>
      </c>
      <c r="D9" s="12">
        <v>5960</v>
      </c>
      <c r="E9" s="12">
        <v>6046</v>
      </c>
      <c r="F9" s="12">
        <v>5788</v>
      </c>
      <c r="G9" s="12">
        <v>6170</v>
      </c>
      <c r="H9" s="12">
        <v>5983</v>
      </c>
      <c r="I9" s="215">
        <v>6092</v>
      </c>
      <c r="J9" s="215">
        <v>5982</v>
      </c>
      <c r="K9" s="149">
        <v>5861</v>
      </c>
      <c r="L9" s="149">
        <v>5753</v>
      </c>
      <c r="M9" s="149">
        <v>5598</v>
      </c>
      <c r="N9" s="149">
        <v>5669</v>
      </c>
      <c r="O9" s="216">
        <f t="shared" si="0"/>
        <v>5747.75</v>
      </c>
      <c r="P9" s="4"/>
    </row>
    <row r="10" spans="1:16" ht="24.95" customHeight="1">
      <c r="A10" s="4"/>
      <c r="B10" s="214" t="s">
        <v>224</v>
      </c>
      <c r="C10" s="12">
        <v>715170</v>
      </c>
      <c r="D10" s="12">
        <v>713481</v>
      </c>
      <c r="E10" s="12">
        <v>717113</v>
      </c>
      <c r="F10" s="12">
        <v>720354</v>
      </c>
      <c r="G10" s="12">
        <v>730077</v>
      </c>
      <c r="H10" s="12">
        <v>728668</v>
      </c>
      <c r="I10" s="215">
        <v>729594</v>
      </c>
      <c r="J10" s="215">
        <v>728998</v>
      </c>
      <c r="K10" s="149">
        <v>728603</v>
      </c>
      <c r="L10" s="149">
        <v>729416</v>
      </c>
      <c r="M10" s="149">
        <v>730937</v>
      </c>
      <c r="N10" s="149">
        <v>733326</v>
      </c>
      <c r="O10" s="216">
        <f t="shared" si="0"/>
        <v>725478.08333333337</v>
      </c>
      <c r="P10" s="4"/>
    </row>
    <row r="11" spans="1:16" ht="24.95" customHeight="1">
      <c r="A11" s="4"/>
      <c r="B11" s="214" t="s">
        <v>268</v>
      </c>
      <c r="C11" s="12">
        <v>3322</v>
      </c>
      <c r="D11" s="12">
        <v>3306</v>
      </c>
      <c r="E11" s="12">
        <v>3303</v>
      </c>
      <c r="F11" s="12">
        <v>3308</v>
      </c>
      <c r="G11" s="12">
        <v>3344</v>
      </c>
      <c r="H11" s="12">
        <v>3353</v>
      </c>
      <c r="I11" s="215">
        <v>3386</v>
      </c>
      <c r="J11" s="215">
        <v>3383</v>
      </c>
      <c r="K11" s="149">
        <v>3363</v>
      </c>
      <c r="L11" s="149">
        <v>3372</v>
      </c>
      <c r="M11" s="149">
        <v>3360</v>
      </c>
      <c r="N11" s="149">
        <v>3355</v>
      </c>
      <c r="O11" s="216">
        <f t="shared" si="0"/>
        <v>3346.25</v>
      </c>
      <c r="P11" s="4"/>
    </row>
    <row r="12" spans="1:16" ht="24.95" customHeight="1">
      <c r="A12" s="4"/>
      <c r="B12" s="214" t="s">
        <v>269</v>
      </c>
      <c r="C12" s="12">
        <v>1165</v>
      </c>
      <c r="D12" s="12">
        <v>1153</v>
      </c>
      <c r="E12" s="12">
        <v>1129</v>
      </c>
      <c r="F12" s="12">
        <v>1123</v>
      </c>
      <c r="G12" s="12">
        <v>1129</v>
      </c>
      <c r="H12" s="12">
        <v>1087</v>
      </c>
      <c r="I12" s="215">
        <v>1074</v>
      </c>
      <c r="J12" s="215">
        <v>1060</v>
      </c>
      <c r="K12" s="149">
        <v>1028</v>
      </c>
      <c r="L12" s="149">
        <v>1012</v>
      </c>
      <c r="M12" s="149">
        <v>990</v>
      </c>
      <c r="N12" s="149">
        <v>981</v>
      </c>
      <c r="O12" s="216">
        <f t="shared" si="0"/>
        <v>1077.5833333333333</v>
      </c>
      <c r="P12" s="4"/>
    </row>
    <row r="13" spans="1:16" ht="15">
      <c r="A13" s="4"/>
      <c r="B13" s="217" t="s">
        <v>225</v>
      </c>
      <c r="C13" s="218">
        <f t="shared" ref="C13:G13" si="1">SUM(C7:C12)</f>
        <v>2085707</v>
      </c>
      <c r="D13" s="218">
        <f t="shared" si="1"/>
        <v>2062026</v>
      </c>
      <c r="E13" s="218">
        <f t="shared" si="1"/>
        <v>2093478</v>
      </c>
      <c r="F13" s="218">
        <f t="shared" si="1"/>
        <v>2100911</v>
      </c>
      <c r="G13" s="218">
        <f t="shared" si="1"/>
        <v>2129493</v>
      </c>
      <c r="H13" s="218">
        <f t="shared" ref="H13:O13" si="2">SUM(H7:H12)</f>
        <v>2127108</v>
      </c>
      <c r="I13" s="219">
        <f t="shared" si="2"/>
        <v>2130763</v>
      </c>
      <c r="J13" s="219">
        <f t="shared" ref="J13" si="3">SUM(J6:J12)</f>
        <v>2130050</v>
      </c>
      <c r="K13" s="220">
        <f t="shared" si="2"/>
        <v>2128269</v>
      </c>
      <c r="L13" s="220">
        <f t="shared" si="2"/>
        <v>2130138</v>
      </c>
      <c r="M13" s="220">
        <f t="shared" ref="M13" si="4">SUM(M6:M12)</f>
        <v>2135865</v>
      </c>
      <c r="N13" s="220">
        <f t="shared" si="2"/>
        <v>2143451</v>
      </c>
      <c r="O13" s="221">
        <f t="shared" si="2"/>
        <v>2116438.25</v>
      </c>
      <c r="P13" s="4"/>
    </row>
    <row r="14" spans="1:16" ht="30.75" customHeight="1">
      <c r="A14" s="4"/>
      <c r="B14" s="222" t="s">
        <v>226</v>
      </c>
      <c r="C14" s="283">
        <v>848976</v>
      </c>
      <c r="D14" s="283">
        <v>846879</v>
      </c>
      <c r="E14" s="283">
        <v>850142</v>
      </c>
      <c r="F14" s="284">
        <v>851895</v>
      </c>
      <c r="G14" s="283">
        <v>861224</v>
      </c>
      <c r="H14" s="283">
        <v>860420</v>
      </c>
      <c r="I14" s="306">
        <v>861123</v>
      </c>
      <c r="J14" s="306">
        <v>860594</v>
      </c>
      <c r="K14" s="306">
        <v>859453</v>
      </c>
      <c r="L14" s="245">
        <v>859568</v>
      </c>
      <c r="M14" s="245">
        <v>861313</v>
      </c>
      <c r="N14" s="273">
        <v>863593</v>
      </c>
      <c r="O14" s="216">
        <f t="shared" si="0"/>
        <v>857098.33333333337</v>
      </c>
      <c r="P14" s="4"/>
    </row>
    <row r="15" spans="1:16" ht="34.5" customHeight="1" thickBot="1">
      <c r="A15" s="4"/>
      <c r="B15" s="223" t="s">
        <v>227</v>
      </c>
      <c r="C15" s="391">
        <v>14356376.818000002</v>
      </c>
      <c r="D15" s="391">
        <v>14294299.732000005</v>
      </c>
      <c r="E15" s="224">
        <v>14393976</v>
      </c>
      <c r="F15" s="391">
        <v>14423286.396000005</v>
      </c>
      <c r="G15" s="391">
        <v>14659315.472000003</v>
      </c>
      <c r="H15" s="224">
        <v>14613213.704</v>
      </c>
      <c r="I15" s="392">
        <v>14646935.096000001</v>
      </c>
      <c r="J15" s="392">
        <v>15470336.566</v>
      </c>
      <c r="K15" s="392">
        <v>15451903.767999999</v>
      </c>
      <c r="L15" s="392">
        <v>15472517.081999999</v>
      </c>
      <c r="M15" s="392">
        <v>15512478.32</v>
      </c>
      <c r="N15" s="392">
        <v>15564227.645999998</v>
      </c>
      <c r="O15" s="393">
        <f t="shared" si="0"/>
        <v>14904905.549999999</v>
      </c>
      <c r="P15" s="4"/>
    </row>
    <row r="16" spans="1:16" ht="26.25" customHeight="1" thickTop="1">
      <c r="A16" s="4"/>
      <c r="B16" s="2" t="s">
        <v>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2" t="s">
        <v>9</v>
      </c>
      <c r="O16" s="4"/>
      <c r="P16" s="4"/>
    </row>
    <row r="17" spans="1:16" ht="15">
      <c r="A17" s="4"/>
      <c r="B17" s="275" t="s">
        <v>253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4"/>
    </row>
    <row r="18" spans="1:16" ht="15">
      <c r="A18" s="4"/>
      <c r="B18" s="275" t="s">
        <v>377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4"/>
    </row>
    <row r="19" spans="1:16" ht="13.5" thickBot="1">
      <c r="A19" s="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4"/>
    </row>
    <row r="20" spans="1:16" ht="21" customHeight="1" thickTop="1">
      <c r="A20" s="4"/>
      <c r="B20" s="265" t="s">
        <v>228</v>
      </c>
      <c r="C20" s="66" t="s">
        <v>0</v>
      </c>
      <c r="D20" s="66" t="s">
        <v>1</v>
      </c>
      <c r="E20" s="66" t="s">
        <v>2</v>
      </c>
      <c r="F20" s="66" t="s">
        <v>3</v>
      </c>
      <c r="G20" s="66" t="s">
        <v>4</v>
      </c>
      <c r="H20" s="67" t="s">
        <v>11</v>
      </c>
      <c r="I20" s="67" t="s">
        <v>5</v>
      </c>
      <c r="J20" s="67" t="s">
        <v>6</v>
      </c>
      <c r="K20" s="67" t="s">
        <v>7</v>
      </c>
      <c r="L20" s="67" t="s">
        <v>8</v>
      </c>
      <c r="M20" s="67" t="s">
        <v>12</v>
      </c>
      <c r="N20" s="67" t="s">
        <v>13</v>
      </c>
      <c r="O20" s="67" t="s">
        <v>42</v>
      </c>
      <c r="P20" s="4"/>
    </row>
    <row r="21" spans="1:16" ht="18" customHeight="1">
      <c r="A21" s="4"/>
      <c r="B21" s="479" t="s">
        <v>275</v>
      </c>
      <c r="C21" s="24">
        <v>23930</v>
      </c>
      <c r="D21" s="24">
        <v>23588</v>
      </c>
      <c r="E21" s="24">
        <v>23974</v>
      </c>
      <c r="F21" s="24">
        <v>23970</v>
      </c>
      <c r="G21" s="24">
        <v>24206</v>
      </c>
      <c r="H21" s="24">
        <v>24200</v>
      </c>
      <c r="I21" s="463">
        <v>24310</v>
      </c>
      <c r="J21" s="24">
        <v>24343</v>
      </c>
      <c r="K21" s="24">
        <v>24354</v>
      </c>
      <c r="L21" s="24">
        <v>24438</v>
      </c>
      <c r="M21" s="24">
        <v>24606</v>
      </c>
      <c r="N21" s="24">
        <v>24794</v>
      </c>
      <c r="O21" s="196">
        <f t="shared" ref="O21:O35" si="5">AVERAGE(C21:N21)</f>
        <v>24226.083333333332</v>
      </c>
      <c r="P21" s="4"/>
    </row>
    <row r="22" spans="1:16" ht="18" customHeight="1">
      <c r="A22" s="4"/>
      <c r="B22" s="480" t="s">
        <v>315</v>
      </c>
      <c r="C22" s="24">
        <v>38643</v>
      </c>
      <c r="D22" s="24">
        <v>38105</v>
      </c>
      <c r="E22" s="24">
        <v>38609</v>
      </c>
      <c r="F22" s="24">
        <v>38781</v>
      </c>
      <c r="G22" s="24">
        <v>39238</v>
      </c>
      <c r="H22" s="24">
        <v>39248</v>
      </c>
      <c r="I22" s="464">
        <v>39414</v>
      </c>
      <c r="J22" s="24">
        <v>39534</v>
      </c>
      <c r="K22" s="24">
        <v>39300</v>
      </c>
      <c r="L22" s="24">
        <v>39355</v>
      </c>
      <c r="M22" s="24">
        <v>39349</v>
      </c>
      <c r="N22" s="24">
        <v>39408</v>
      </c>
      <c r="O22" s="196">
        <f t="shared" si="5"/>
        <v>39082</v>
      </c>
      <c r="P22" s="4"/>
    </row>
    <row r="23" spans="1:16" ht="18" customHeight="1">
      <c r="A23" s="4"/>
      <c r="B23" s="480" t="s">
        <v>316</v>
      </c>
      <c r="C23" s="24">
        <v>29895</v>
      </c>
      <c r="D23" s="24">
        <v>29518</v>
      </c>
      <c r="E23" s="24">
        <v>29866</v>
      </c>
      <c r="F23" s="24">
        <v>30000</v>
      </c>
      <c r="G23" s="24">
        <v>30576</v>
      </c>
      <c r="H23" s="24">
        <v>30678</v>
      </c>
      <c r="I23" s="464">
        <v>30695</v>
      </c>
      <c r="J23" s="24">
        <v>30450</v>
      </c>
      <c r="K23" s="24">
        <v>30175</v>
      </c>
      <c r="L23" s="24">
        <v>30104</v>
      </c>
      <c r="M23" s="24">
        <v>30041</v>
      </c>
      <c r="N23" s="24">
        <v>29895</v>
      </c>
      <c r="O23" s="196">
        <f t="shared" si="5"/>
        <v>30157.75</v>
      </c>
      <c r="P23" s="4"/>
    </row>
    <row r="24" spans="1:16" ht="18" customHeight="1">
      <c r="A24" s="4"/>
      <c r="B24" s="480" t="s">
        <v>317</v>
      </c>
      <c r="C24" s="24">
        <v>36825</v>
      </c>
      <c r="D24" s="24">
        <v>36278</v>
      </c>
      <c r="E24" s="24">
        <v>36671</v>
      </c>
      <c r="F24" s="24">
        <v>36648</v>
      </c>
      <c r="G24" s="24">
        <v>37418</v>
      </c>
      <c r="H24" s="24">
        <v>37225</v>
      </c>
      <c r="I24" s="464">
        <v>37124</v>
      </c>
      <c r="J24" s="24">
        <v>37125</v>
      </c>
      <c r="K24" s="24">
        <v>37039</v>
      </c>
      <c r="L24" s="24">
        <v>36776</v>
      </c>
      <c r="M24" s="24">
        <v>36855</v>
      </c>
      <c r="N24" s="24">
        <v>36973</v>
      </c>
      <c r="O24" s="196">
        <f t="shared" si="5"/>
        <v>36913.083333333336</v>
      </c>
      <c r="P24" s="4"/>
    </row>
    <row r="25" spans="1:16" ht="18" customHeight="1">
      <c r="A25" s="4"/>
      <c r="B25" s="480" t="s">
        <v>318</v>
      </c>
      <c r="C25" s="24">
        <v>100933</v>
      </c>
      <c r="D25" s="24">
        <v>99223</v>
      </c>
      <c r="E25" s="24">
        <v>100788</v>
      </c>
      <c r="F25" s="24">
        <v>101080</v>
      </c>
      <c r="G25" s="24">
        <v>102836</v>
      </c>
      <c r="H25" s="24">
        <v>102288</v>
      </c>
      <c r="I25" s="464">
        <v>102436</v>
      </c>
      <c r="J25" s="24">
        <v>102175</v>
      </c>
      <c r="K25" s="24">
        <v>102063</v>
      </c>
      <c r="L25" s="24">
        <v>101926</v>
      </c>
      <c r="M25" s="24">
        <v>101812</v>
      </c>
      <c r="N25" s="24">
        <v>102239</v>
      </c>
      <c r="O25" s="196">
        <f t="shared" si="5"/>
        <v>101649.91666666667</v>
      </c>
      <c r="P25" s="4"/>
    </row>
    <row r="26" spans="1:16" ht="18" customHeight="1">
      <c r="A26" s="4"/>
      <c r="B26" s="480" t="s">
        <v>384</v>
      </c>
      <c r="C26" s="24">
        <v>200585</v>
      </c>
      <c r="D26" s="24">
        <v>198259</v>
      </c>
      <c r="E26" s="24">
        <v>200664</v>
      </c>
      <c r="F26" s="24">
        <v>200944</v>
      </c>
      <c r="G26" s="24">
        <v>203538</v>
      </c>
      <c r="H26" s="24">
        <v>203103</v>
      </c>
      <c r="I26" s="464">
        <v>203723</v>
      </c>
      <c r="J26" s="24">
        <v>203976</v>
      </c>
      <c r="K26" s="24">
        <v>203887</v>
      </c>
      <c r="L26" s="24">
        <v>203938</v>
      </c>
      <c r="M26" s="24">
        <v>204463</v>
      </c>
      <c r="N26" s="24">
        <v>205177</v>
      </c>
      <c r="O26" s="196">
        <f t="shared" si="5"/>
        <v>202688.08333333334</v>
      </c>
      <c r="P26" s="4"/>
    </row>
    <row r="27" spans="1:16" ht="18" customHeight="1">
      <c r="A27" s="4"/>
      <c r="B27" s="480" t="s">
        <v>319</v>
      </c>
      <c r="C27" s="24">
        <v>105211</v>
      </c>
      <c r="D27" s="24">
        <v>103977</v>
      </c>
      <c r="E27" s="24">
        <v>105684</v>
      </c>
      <c r="F27" s="24">
        <v>106405</v>
      </c>
      <c r="G27" s="24">
        <v>107686</v>
      </c>
      <c r="H27" s="24">
        <v>107762</v>
      </c>
      <c r="I27" s="464">
        <v>107720</v>
      </c>
      <c r="J27" s="464">
        <v>108104</v>
      </c>
      <c r="K27" s="24">
        <v>108288</v>
      </c>
      <c r="L27" s="24">
        <v>108591</v>
      </c>
      <c r="M27" s="24">
        <v>108954</v>
      </c>
      <c r="N27" s="24">
        <v>109539</v>
      </c>
      <c r="O27" s="196">
        <f t="shared" si="5"/>
        <v>107326.75</v>
      </c>
      <c r="P27" s="4"/>
    </row>
    <row r="28" spans="1:16" ht="18" customHeight="1">
      <c r="A28" s="4"/>
      <c r="B28" s="480" t="s">
        <v>320</v>
      </c>
      <c r="C28" s="24">
        <v>174824</v>
      </c>
      <c r="D28" s="24">
        <v>173153</v>
      </c>
      <c r="E28" s="24">
        <v>176577</v>
      </c>
      <c r="F28" s="24">
        <v>177139</v>
      </c>
      <c r="G28" s="24">
        <v>179268</v>
      </c>
      <c r="H28" s="24">
        <v>179639</v>
      </c>
      <c r="I28" s="464">
        <v>180016</v>
      </c>
      <c r="J28" s="24">
        <v>180032</v>
      </c>
      <c r="K28" s="24">
        <v>179593</v>
      </c>
      <c r="L28" s="24">
        <v>179739</v>
      </c>
      <c r="M28" s="24">
        <v>180396</v>
      </c>
      <c r="N28" s="24">
        <v>180928</v>
      </c>
      <c r="O28" s="196">
        <f t="shared" si="5"/>
        <v>178442</v>
      </c>
      <c r="P28" s="4"/>
    </row>
    <row r="29" spans="1:16" ht="18" customHeight="1">
      <c r="A29" s="4"/>
      <c r="B29" s="480" t="s">
        <v>385</v>
      </c>
      <c r="C29" s="24">
        <v>316046</v>
      </c>
      <c r="D29" s="24">
        <v>313113</v>
      </c>
      <c r="E29" s="24">
        <v>317351</v>
      </c>
      <c r="F29" s="24">
        <v>319265</v>
      </c>
      <c r="G29" s="24">
        <v>322937</v>
      </c>
      <c r="H29" s="24">
        <v>322741</v>
      </c>
      <c r="I29" s="464">
        <v>323484</v>
      </c>
      <c r="J29" s="24">
        <v>323850</v>
      </c>
      <c r="K29" s="24">
        <v>324120</v>
      </c>
      <c r="L29" s="24">
        <v>324610</v>
      </c>
      <c r="M29" s="24">
        <v>325452</v>
      </c>
      <c r="N29" s="24">
        <v>326467</v>
      </c>
      <c r="O29" s="196">
        <f t="shared" si="5"/>
        <v>321619.66666666669</v>
      </c>
      <c r="P29" s="4"/>
    </row>
    <row r="30" spans="1:16" ht="18" customHeight="1">
      <c r="A30" s="4"/>
      <c r="B30" s="480" t="s">
        <v>321</v>
      </c>
      <c r="C30" s="24">
        <v>199397</v>
      </c>
      <c r="D30" s="24">
        <v>196827</v>
      </c>
      <c r="E30" s="24">
        <v>200544</v>
      </c>
      <c r="F30" s="24">
        <v>201326</v>
      </c>
      <c r="G30" s="24">
        <v>203123</v>
      </c>
      <c r="H30" s="24">
        <v>202391</v>
      </c>
      <c r="I30" s="464">
        <v>202824</v>
      </c>
      <c r="J30" s="24">
        <v>202770</v>
      </c>
      <c r="K30" s="24">
        <v>202933</v>
      </c>
      <c r="L30" s="24">
        <v>203364</v>
      </c>
      <c r="M30" s="24">
        <v>203641</v>
      </c>
      <c r="N30" s="24">
        <v>204630</v>
      </c>
      <c r="O30" s="196">
        <f t="shared" si="5"/>
        <v>201980.83333333334</v>
      </c>
      <c r="P30" s="4"/>
    </row>
    <row r="31" spans="1:16" ht="18" customHeight="1">
      <c r="A31" s="4"/>
      <c r="B31" s="480" t="s">
        <v>322</v>
      </c>
      <c r="C31" s="24">
        <v>72654</v>
      </c>
      <c r="D31" s="24">
        <v>71657</v>
      </c>
      <c r="E31" s="24">
        <v>73205</v>
      </c>
      <c r="F31" s="24">
        <v>73516</v>
      </c>
      <c r="G31" s="24">
        <v>74193</v>
      </c>
      <c r="H31" s="24">
        <v>74012</v>
      </c>
      <c r="I31" s="464">
        <v>74015</v>
      </c>
      <c r="J31" s="24">
        <v>74045</v>
      </c>
      <c r="K31" s="24">
        <v>74188</v>
      </c>
      <c r="L31" s="24">
        <v>74489</v>
      </c>
      <c r="M31" s="24">
        <v>74671</v>
      </c>
      <c r="N31" s="24">
        <v>74944</v>
      </c>
      <c r="O31" s="196">
        <f t="shared" si="5"/>
        <v>73799.083333333328</v>
      </c>
      <c r="P31" s="4"/>
    </row>
    <row r="32" spans="1:16" ht="18" customHeight="1">
      <c r="A32" s="4"/>
      <c r="B32" s="480" t="s">
        <v>323</v>
      </c>
      <c r="C32" s="24">
        <v>149938</v>
      </c>
      <c r="D32" s="24">
        <v>148433</v>
      </c>
      <c r="E32" s="24">
        <v>150929</v>
      </c>
      <c r="F32" s="24">
        <v>151561</v>
      </c>
      <c r="G32" s="24">
        <v>153583</v>
      </c>
      <c r="H32" s="24">
        <v>152767</v>
      </c>
      <c r="I32" s="464">
        <v>152870</v>
      </c>
      <c r="J32" s="24">
        <v>152768</v>
      </c>
      <c r="K32" s="24">
        <v>152757</v>
      </c>
      <c r="L32" s="24">
        <v>153518</v>
      </c>
      <c r="M32" s="24">
        <v>154097</v>
      </c>
      <c r="N32" s="24">
        <v>154439</v>
      </c>
      <c r="O32" s="196">
        <f t="shared" si="5"/>
        <v>152305</v>
      </c>
      <c r="P32" s="4"/>
    </row>
    <row r="33" spans="1:16" ht="18" customHeight="1">
      <c r="A33" s="4"/>
      <c r="B33" s="480" t="s">
        <v>324</v>
      </c>
      <c r="C33" s="24">
        <v>17361</v>
      </c>
      <c r="D33" s="24">
        <v>17084</v>
      </c>
      <c r="E33" s="24">
        <v>17369</v>
      </c>
      <c r="F33" s="24">
        <v>17401</v>
      </c>
      <c r="G33" s="24">
        <v>17668</v>
      </c>
      <c r="H33" s="24">
        <v>17641</v>
      </c>
      <c r="I33" s="464">
        <v>17603</v>
      </c>
      <c r="J33" s="24">
        <v>17641</v>
      </c>
      <c r="K33" s="24">
        <v>17679</v>
      </c>
      <c r="L33" s="24">
        <v>17706</v>
      </c>
      <c r="M33" s="24">
        <v>17728</v>
      </c>
      <c r="N33" s="24">
        <v>17784</v>
      </c>
      <c r="O33" s="196">
        <f t="shared" si="5"/>
        <v>17555.416666666668</v>
      </c>
      <c r="P33" s="4"/>
    </row>
    <row r="34" spans="1:16" ht="18" customHeight="1">
      <c r="A34" s="4"/>
      <c r="B34" s="480" t="s">
        <v>325</v>
      </c>
      <c r="C34" s="24">
        <v>11058</v>
      </c>
      <c r="D34" s="24">
        <v>10985</v>
      </c>
      <c r="E34" s="24">
        <v>11175</v>
      </c>
      <c r="F34" s="24">
        <v>11152</v>
      </c>
      <c r="G34" s="24">
        <v>11418</v>
      </c>
      <c r="H34" s="24">
        <v>11451</v>
      </c>
      <c r="I34" s="464">
        <v>11441</v>
      </c>
      <c r="J34" s="24">
        <v>11428</v>
      </c>
      <c r="K34" s="24">
        <v>11422</v>
      </c>
      <c r="L34" s="24">
        <v>11345</v>
      </c>
      <c r="M34" s="24">
        <v>11388</v>
      </c>
      <c r="N34" s="24">
        <v>11425</v>
      </c>
      <c r="O34" s="196">
        <f t="shared" si="5"/>
        <v>11307.333333333334</v>
      </c>
      <c r="P34" s="4"/>
    </row>
    <row r="35" spans="1:16" ht="18" customHeight="1">
      <c r="A35" s="4"/>
      <c r="B35" s="481" t="s">
        <v>326</v>
      </c>
      <c r="C35" s="24">
        <v>608407</v>
      </c>
      <c r="D35" s="24">
        <v>601826</v>
      </c>
      <c r="E35" s="24">
        <v>610072</v>
      </c>
      <c r="F35" s="24">
        <v>611723</v>
      </c>
      <c r="G35" s="24">
        <v>621805</v>
      </c>
      <c r="H35" s="24">
        <v>621962</v>
      </c>
      <c r="I35" s="465">
        <v>623088</v>
      </c>
      <c r="J35" s="24">
        <v>621809</v>
      </c>
      <c r="K35" s="24">
        <v>620471</v>
      </c>
      <c r="L35" s="24">
        <v>620239</v>
      </c>
      <c r="M35" s="24">
        <v>622412</v>
      </c>
      <c r="N35" s="24">
        <v>624809</v>
      </c>
      <c r="O35" s="196">
        <f t="shared" si="5"/>
        <v>617385.25</v>
      </c>
      <c r="P35" s="4"/>
    </row>
    <row r="36" spans="1:16" ht="18" customHeight="1" thickBot="1">
      <c r="A36" s="4"/>
      <c r="B36" s="266" t="s">
        <v>87</v>
      </c>
      <c r="C36" s="269">
        <f>SUM(C21:C35)</f>
        <v>2085707</v>
      </c>
      <c r="D36" s="269">
        <f>SUM(D21:D35)</f>
        <v>2062026</v>
      </c>
      <c r="E36" s="269">
        <f t="shared" ref="E36:K36" si="6">SUM(E21:E35)</f>
        <v>2093478</v>
      </c>
      <c r="F36" s="269">
        <f t="shared" si="6"/>
        <v>2100911</v>
      </c>
      <c r="G36" s="269">
        <f t="shared" si="6"/>
        <v>2129493</v>
      </c>
      <c r="H36" s="269">
        <f t="shared" si="6"/>
        <v>2127108</v>
      </c>
      <c r="I36" s="269">
        <f t="shared" si="6"/>
        <v>2130763</v>
      </c>
      <c r="J36" s="269">
        <f t="shared" si="6"/>
        <v>2130050</v>
      </c>
      <c r="K36" s="269">
        <f t="shared" si="6"/>
        <v>2128269</v>
      </c>
      <c r="L36" s="269">
        <f>SUM(L21:L35)</f>
        <v>2130138</v>
      </c>
      <c r="M36" s="269">
        <f>SUM(M21:M35)</f>
        <v>2135865</v>
      </c>
      <c r="N36" s="269">
        <f>SUM(N21:N35)</f>
        <v>2143451</v>
      </c>
      <c r="O36" s="269">
        <f>SUM(O21:O35)</f>
        <v>2116438.25</v>
      </c>
      <c r="P36" s="4"/>
    </row>
    <row r="37" spans="1:16" ht="13.5" thickTop="1">
      <c r="A37" s="4"/>
      <c r="B37" s="4"/>
      <c r="C37" s="4"/>
      <c r="D37" s="4"/>
      <c r="E37" s="4"/>
      <c r="F37" s="4"/>
      <c r="G37" s="4"/>
      <c r="H37" s="4"/>
      <c r="I37" s="24"/>
      <c r="J37" s="24"/>
      <c r="K37" s="24"/>
      <c r="L37" s="24"/>
      <c r="M37" s="4"/>
      <c r="N37" s="4"/>
      <c r="O37" s="4"/>
      <c r="P37" s="4"/>
    </row>
    <row r="38" spans="1:16" ht="15">
      <c r="A38" s="225"/>
      <c r="B38" s="277" t="s">
        <v>252</v>
      </c>
      <c r="C38" s="277"/>
      <c r="D38" s="277"/>
      <c r="E38" s="277"/>
      <c r="F38" s="277"/>
      <c r="G38" s="277"/>
      <c r="H38" s="277"/>
      <c r="I38" s="24"/>
      <c r="J38" s="24"/>
      <c r="K38" s="24"/>
      <c r="L38" s="24"/>
      <c r="M38" s="4"/>
      <c r="N38" s="4"/>
      <c r="O38" s="4"/>
      <c r="P38" s="4"/>
    </row>
    <row r="39" spans="1:16" ht="15.75" thickBot="1">
      <c r="A39" s="225"/>
      <c r="B39" s="278" t="s">
        <v>432</v>
      </c>
      <c r="C39" s="277"/>
      <c r="D39" s="277"/>
      <c r="E39" s="277"/>
      <c r="F39" s="277"/>
      <c r="G39" s="308"/>
      <c r="H39" s="309"/>
      <c r="I39" s="24"/>
      <c r="J39" s="24"/>
      <c r="K39" s="24"/>
      <c r="L39" s="24"/>
      <c r="M39" s="4"/>
      <c r="N39" s="4"/>
      <c r="O39" s="4"/>
      <c r="P39" s="4"/>
    </row>
    <row r="40" spans="1:16" ht="33.75" customHeight="1" thickTop="1">
      <c r="A40" s="225"/>
      <c r="B40" s="279" t="s">
        <v>228</v>
      </c>
      <c r="C40" s="310" t="s">
        <v>246</v>
      </c>
      <c r="D40" s="311" t="s">
        <v>247</v>
      </c>
      <c r="E40" s="310" t="s">
        <v>248</v>
      </c>
      <c r="F40" s="310" t="s">
        <v>249</v>
      </c>
      <c r="G40" s="310" t="s">
        <v>266</v>
      </c>
      <c r="H40" s="312" t="s">
        <v>267</v>
      </c>
      <c r="I40" s="307" t="s">
        <v>42</v>
      </c>
      <c r="J40" s="24"/>
      <c r="K40" s="24"/>
      <c r="L40" s="24"/>
      <c r="M40" s="4"/>
      <c r="N40" s="4"/>
      <c r="O40" s="4"/>
      <c r="P40" s="4"/>
    </row>
    <row r="41" spans="1:16" ht="15">
      <c r="A41" s="225"/>
      <c r="B41" s="479" t="s">
        <v>275</v>
      </c>
      <c r="C41" s="436">
        <v>16387</v>
      </c>
      <c r="D41" s="437">
        <v>19</v>
      </c>
      <c r="E41" s="437">
        <v>90</v>
      </c>
      <c r="F41" s="437">
        <v>8261</v>
      </c>
      <c r="G41" s="437">
        <v>35</v>
      </c>
      <c r="H41" s="438">
        <v>2</v>
      </c>
      <c r="I41" s="276">
        <f>SUM(C41:H41)</f>
        <v>24794</v>
      </c>
      <c r="J41" s="24"/>
      <c r="K41" s="24"/>
      <c r="L41" s="24"/>
      <c r="M41" s="4"/>
      <c r="N41" s="4"/>
      <c r="O41" s="4"/>
      <c r="P41" s="4"/>
    </row>
    <row r="42" spans="1:16" ht="15">
      <c r="A42" s="225"/>
      <c r="B42" s="480" t="s">
        <v>315</v>
      </c>
      <c r="C42" s="436">
        <v>26239</v>
      </c>
      <c r="D42" s="437">
        <v>26</v>
      </c>
      <c r="E42" s="437">
        <v>119</v>
      </c>
      <c r="F42" s="437">
        <v>12950</v>
      </c>
      <c r="G42" s="437">
        <v>55</v>
      </c>
      <c r="H42" s="438">
        <v>19</v>
      </c>
      <c r="I42" s="276">
        <f>SUM(C42:H42)</f>
        <v>39408</v>
      </c>
      <c r="J42" s="24"/>
      <c r="K42" s="24"/>
      <c r="L42" s="24"/>
      <c r="M42" s="4"/>
      <c r="N42" s="4"/>
      <c r="O42" s="4"/>
      <c r="P42" s="4"/>
    </row>
    <row r="43" spans="1:16" ht="15">
      <c r="A43" s="225"/>
      <c r="B43" s="480" t="s">
        <v>316</v>
      </c>
      <c r="C43" s="436">
        <v>20084</v>
      </c>
      <c r="D43" s="437">
        <v>6</v>
      </c>
      <c r="E43" s="437">
        <v>63</v>
      </c>
      <c r="F43" s="437">
        <v>9669</v>
      </c>
      <c r="G43" s="437">
        <v>43</v>
      </c>
      <c r="H43" s="438">
        <v>30</v>
      </c>
      <c r="I43" s="276">
        <f>SUM(C43:H43)</f>
        <v>29895</v>
      </c>
      <c r="J43" s="24"/>
      <c r="K43" s="24"/>
      <c r="L43" s="24"/>
      <c r="M43" s="4"/>
      <c r="N43" s="4"/>
      <c r="O43" s="4"/>
      <c r="P43" s="4"/>
    </row>
    <row r="44" spans="1:16" ht="15">
      <c r="A44" s="225"/>
      <c r="B44" s="480" t="s">
        <v>317</v>
      </c>
      <c r="C44" s="436">
        <v>24777</v>
      </c>
      <c r="D44" s="437">
        <v>12</v>
      </c>
      <c r="E44" s="437">
        <v>99</v>
      </c>
      <c r="F44" s="437">
        <v>12017</v>
      </c>
      <c r="G44" s="437">
        <v>33</v>
      </c>
      <c r="H44" s="438">
        <v>35</v>
      </c>
      <c r="I44" s="276">
        <f t="shared" ref="I44:I55" si="7">SUM(C44:H44)</f>
        <v>36973</v>
      </c>
      <c r="J44" s="24"/>
      <c r="K44" s="24"/>
      <c r="L44" s="24"/>
      <c r="M44" s="4"/>
      <c r="N44" s="4"/>
      <c r="O44" s="4"/>
      <c r="P44" s="4"/>
    </row>
    <row r="45" spans="1:16" ht="15">
      <c r="A45" s="225"/>
      <c r="B45" s="480" t="s">
        <v>318</v>
      </c>
      <c r="C45" s="436">
        <v>66700</v>
      </c>
      <c r="D45" s="437">
        <v>37</v>
      </c>
      <c r="E45" s="437">
        <v>238</v>
      </c>
      <c r="F45" s="437">
        <v>35100</v>
      </c>
      <c r="G45" s="437">
        <v>114</v>
      </c>
      <c r="H45" s="438">
        <v>50</v>
      </c>
      <c r="I45" s="276">
        <f t="shared" si="7"/>
        <v>102239</v>
      </c>
      <c r="J45" s="24"/>
      <c r="K45" s="24"/>
      <c r="L45" s="24"/>
      <c r="M45" s="4"/>
      <c r="N45" s="4"/>
      <c r="O45" s="4"/>
      <c r="P45" s="4"/>
    </row>
    <row r="46" spans="1:16" ht="15">
      <c r="A46" s="225"/>
      <c r="B46" s="480" t="s">
        <v>384</v>
      </c>
      <c r="C46" s="436">
        <v>133366</v>
      </c>
      <c r="D46" s="437">
        <v>114</v>
      </c>
      <c r="E46" s="437">
        <v>489</v>
      </c>
      <c r="F46" s="437">
        <v>70681</v>
      </c>
      <c r="G46" s="437">
        <v>393</v>
      </c>
      <c r="H46" s="438">
        <v>134</v>
      </c>
      <c r="I46" s="276">
        <f t="shared" si="7"/>
        <v>205177</v>
      </c>
      <c r="J46" s="24"/>
      <c r="K46" s="24"/>
      <c r="L46" s="24"/>
      <c r="M46" s="4"/>
      <c r="N46" s="4"/>
      <c r="O46" s="4"/>
      <c r="P46" s="4"/>
    </row>
    <row r="47" spans="1:16" ht="15">
      <c r="A47" s="225"/>
      <c r="B47" s="480" t="s">
        <v>319</v>
      </c>
      <c r="C47" s="436">
        <v>70152</v>
      </c>
      <c r="D47" s="437">
        <v>27</v>
      </c>
      <c r="E47" s="437">
        <v>257</v>
      </c>
      <c r="F47" s="437">
        <v>38927</v>
      </c>
      <c r="G47" s="437">
        <v>111</v>
      </c>
      <c r="H47" s="438">
        <v>65</v>
      </c>
      <c r="I47" s="276">
        <f t="shared" si="7"/>
        <v>109539</v>
      </c>
      <c r="J47" s="24"/>
      <c r="K47" s="24"/>
      <c r="L47" s="24"/>
      <c r="M47" s="4"/>
      <c r="N47" s="4"/>
      <c r="O47" s="4"/>
      <c r="P47" s="4"/>
    </row>
    <row r="48" spans="1:16" ht="15">
      <c r="A48" s="225"/>
      <c r="B48" s="480" t="s">
        <v>320</v>
      </c>
      <c r="C48" s="436">
        <v>114007</v>
      </c>
      <c r="D48" s="437">
        <v>70</v>
      </c>
      <c r="E48" s="437">
        <v>403</v>
      </c>
      <c r="F48" s="437">
        <v>66248</v>
      </c>
      <c r="G48" s="437">
        <v>128</v>
      </c>
      <c r="H48" s="438">
        <v>72</v>
      </c>
      <c r="I48" s="276">
        <f t="shared" si="7"/>
        <v>180928</v>
      </c>
      <c r="J48" s="24"/>
      <c r="K48" s="24"/>
      <c r="L48" s="24"/>
      <c r="M48" s="4"/>
      <c r="N48" s="4"/>
      <c r="O48" s="4"/>
      <c r="P48" s="4"/>
    </row>
    <row r="49" spans="1:16" ht="15">
      <c r="A49" s="225"/>
      <c r="B49" s="480" t="s">
        <v>385</v>
      </c>
      <c r="C49" s="436">
        <v>211425</v>
      </c>
      <c r="D49" s="437">
        <v>176</v>
      </c>
      <c r="E49" s="437">
        <v>815</v>
      </c>
      <c r="F49" s="437">
        <v>113184</v>
      </c>
      <c r="G49" s="437">
        <v>755</v>
      </c>
      <c r="H49" s="438">
        <v>112</v>
      </c>
      <c r="I49" s="276">
        <f t="shared" si="7"/>
        <v>326467</v>
      </c>
      <c r="J49" s="24"/>
      <c r="K49" s="24"/>
      <c r="L49" s="24"/>
      <c r="M49" s="4"/>
      <c r="N49" s="4"/>
      <c r="O49" s="4"/>
      <c r="P49" s="4"/>
    </row>
    <row r="50" spans="1:16" ht="15">
      <c r="A50" s="225"/>
      <c r="B50" s="480" t="s">
        <v>321</v>
      </c>
      <c r="C50" s="436">
        <v>133801</v>
      </c>
      <c r="D50" s="437">
        <v>42</v>
      </c>
      <c r="E50" s="437">
        <v>465</v>
      </c>
      <c r="F50" s="437">
        <v>69927</v>
      </c>
      <c r="G50" s="437">
        <v>302</v>
      </c>
      <c r="H50" s="438">
        <v>93</v>
      </c>
      <c r="I50" s="276">
        <f t="shared" si="7"/>
        <v>204630</v>
      </c>
      <c r="J50" s="24"/>
      <c r="K50" s="24"/>
      <c r="L50" s="24"/>
      <c r="M50" s="4"/>
      <c r="N50" s="4"/>
      <c r="O50" s="4"/>
      <c r="P50" s="4"/>
    </row>
    <row r="51" spans="1:16" ht="15">
      <c r="A51" s="225"/>
      <c r="B51" s="480" t="s">
        <v>322</v>
      </c>
      <c r="C51" s="436">
        <v>48646</v>
      </c>
      <c r="D51" s="437">
        <v>48</v>
      </c>
      <c r="E51" s="437">
        <v>173</v>
      </c>
      <c r="F51" s="437">
        <v>25945</v>
      </c>
      <c r="G51" s="437">
        <v>83</v>
      </c>
      <c r="H51" s="438">
        <v>49</v>
      </c>
      <c r="I51" s="276">
        <f t="shared" si="7"/>
        <v>74944</v>
      </c>
      <c r="J51" s="24"/>
      <c r="K51" s="24"/>
      <c r="L51" s="24"/>
      <c r="M51" s="4"/>
      <c r="N51" s="4"/>
      <c r="O51" s="4"/>
      <c r="P51" s="4"/>
    </row>
    <row r="52" spans="1:16" ht="15">
      <c r="A52" s="225"/>
      <c r="B52" s="480" t="s">
        <v>323</v>
      </c>
      <c r="C52" s="436">
        <v>100794</v>
      </c>
      <c r="D52" s="437">
        <v>66</v>
      </c>
      <c r="E52" s="437">
        <v>380</v>
      </c>
      <c r="F52" s="437">
        <v>52952</v>
      </c>
      <c r="G52" s="437">
        <v>209</v>
      </c>
      <c r="H52" s="438">
        <v>38</v>
      </c>
      <c r="I52" s="276">
        <f t="shared" si="7"/>
        <v>154439</v>
      </c>
      <c r="J52" s="24"/>
      <c r="K52" s="24"/>
      <c r="L52" s="24"/>
      <c r="M52" s="4"/>
      <c r="N52" s="4"/>
      <c r="O52" s="4"/>
      <c r="P52" s="4"/>
    </row>
    <row r="53" spans="1:16" ht="15">
      <c r="A53" s="225"/>
      <c r="B53" s="480" t="s">
        <v>324</v>
      </c>
      <c r="C53" s="436">
        <v>11954</v>
      </c>
      <c r="D53" s="437">
        <v>6</v>
      </c>
      <c r="E53" s="437">
        <v>46</v>
      </c>
      <c r="F53" s="437">
        <v>5751</v>
      </c>
      <c r="G53" s="437">
        <v>16</v>
      </c>
      <c r="H53" s="438">
        <v>11</v>
      </c>
      <c r="I53" s="276">
        <f t="shared" si="7"/>
        <v>17784</v>
      </c>
      <c r="J53" s="24"/>
      <c r="K53" s="24"/>
      <c r="L53" s="24"/>
      <c r="M53" s="4"/>
      <c r="N53" s="4"/>
      <c r="O53" s="4"/>
      <c r="P53" s="4"/>
    </row>
    <row r="54" spans="1:16" ht="15">
      <c r="A54" s="225"/>
      <c r="B54" s="480" t="s">
        <v>325</v>
      </c>
      <c r="C54" s="436">
        <v>7523</v>
      </c>
      <c r="D54" s="437">
        <v>0</v>
      </c>
      <c r="E54" s="437">
        <v>30</v>
      </c>
      <c r="F54" s="437">
        <v>3837</v>
      </c>
      <c r="G54" s="437">
        <v>26</v>
      </c>
      <c r="H54" s="438">
        <v>9</v>
      </c>
      <c r="I54" s="276">
        <f t="shared" si="7"/>
        <v>11425</v>
      </c>
      <c r="J54" s="24"/>
      <c r="K54" s="24"/>
      <c r="L54" s="24"/>
      <c r="M54" s="4"/>
      <c r="N54" s="4"/>
      <c r="O54" s="4"/>
      <c r="P54" s="4"/>
    </row>
    <row r="55" spans="1:16" ht="15">
      <c r="A55" s="225"/>
      <c r="B55" s="481" t="s">
        <v>326</v>
      </c>
      <c r="C55" s="436">
        <v>413159</v>
      </c>
      <c r="D55" s="437">
        <v>457</v>
      </c>
      <c r="E55" s="437">
        <v>2002</v>
      </c>
      <c r="F55" s="437">
        <v>207877</v>
      </c>
      <c r="G55" s="437">
        <v>1052</v>
      </c>
      <c r="H55" s="438">
        <v>262</v>
      </c>
      <c r="I55" s="276">
        <f t="shared" si="7"/>
        <v>624809</v>
      </c>
      <c r="J55" s="24"/>
      <c r="K55" s="24"/>
      <c r="L55" s="24"/>
      <c r="M55" s="4"/>
      <c r="N55" s="4"/>
      <c r="O55" s="4"/>
      <c r="P55" s="4"/>
    </row>
    <row r="56" spans="1:16" ht="21" customHeight="1" thickBot="1">
      <c r="A56" s="225"/>
      <c r="B56" s="280" t="s">
        <v>218</v>
      </c>
      <c r="C56" s="281">
        <f>SUM(C41:C55)</f>
        <v>1399014</v>
      </c>
      <c r="D56" s="281">
        <f t="shared" ref="D56:I56" si="8">SUM(D41:D55)</f>
        <v>1106</v>
      </c>
      <c r="E56" s="281">
        <f t="shared" si="8"/>
        <v>5669</v>
      </c>
      <c r="F56" s="281">
        <f t="shared" si="8"/>
        <v>733326</v>
      </c>
      <c r="G56" s="281">
        <f t="shared" si="8"/>
        <v>3355</v>
      </c>
      <c r="H56" s="281">
        <f t="shared" si="8"/>
        <v>981</v>
      </c>
      <c r="I56" s="281">
        <f t="shared" si="8"/>
        <v>2143451</v>
      </c>
      <c r="J56" s="24"/>
      <c r="K56" s="2" t="s">
        <v>9</v>
      </c>
      <c r="L56" s="24"/>
      <c r="M56" s="4"/>
      <c r="N56" s="4"/>
      <c r="O56" s="4"/>
      <c r="P56" s="4"/>
    </row>
    <row r="57" spans="1:16" ht="13.5" thickTop="1">
      <c r="A57" s="225"/>
      <c r="B57" s="225"/>
      <c r="C57" s="225"/>
      <c r="D57" s="225"/>
      <c r="E57" s="225"/>
      <c r="F57" s="225"/>
      <c r="G57" s="225"/>
      <c r="H57" s="225"/>
      <c r="I57" s="4"/>
      <c r="J57" s="4"/>
      <c r="K57" s="4"/>
      <c r="L57" s="4"/>
      <c r="M57" s="4"/>
      <c r="N57" s="4"/>
      <c r="O57" s="4"/>
      <c r="P57" s="4"/>
    </row>
  </sheetData>
  <phoneticPr fontId="0" type="noConversion"/>
  <hyperlinks>
    <hyperlink ref="N16" location="INDICE!C3" display="Volver al Indice"/>
    <hyperlink ref="B4" location="INDICE!C3" display="Volver al Indice"/>
    <hyperlink ref="B16" location="INDICE!C3" display="Volver al Indice"/>
    <hyperlink ref="K56" location="INDICE!C3" display="Volver al Indice"/>
  </hyperlinks>
  <printOptions horizontalCentered="1"/>
  <pageMargins left="0.59055118110236227" right="0.19685039370078741" top="0.98425196850393704" bottom="0.19685039370078741" header="0" footer="0"/>
  <pageSetup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P48"/>
  <sheetViews>
    <sheetView topLeftCell="D1" zoomScale="80" zoomScaleNormal="80" workbookViewId="0">
      <selection activeCell="D7" sqref="D7"/>
    </sheetView>
  </sheetViews>
  <sheetFormatPr baseColWidth="10" defaultColWidth="4.5703125" defaultRowHeight="12.75"/>
  <cols>
    <col min="1" max="1" width="1.85546875" customWidth="1"/>
    <col min="2" max="2" width="18.85546875" customWidth="1"/>
    <col min="3" max="11" width="13.5703125" customWidth="1"/>
    <col min="12" max="12" width="13.85546875" customWidth="1"/>
    <col min="13" max="13" width="13.28515625" customWidth="1"/>
    <col min="14" max="14" width="14.5703125" customWidth="1"/>
    <col min="15" max="15" width="14.85546875" customWidth="1"/>
    <col min="17" max="17" width="10.85546875" bestFit="1" customWidth="1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>
      <c r="A2" s="4"/>
      <c r="B2" s="586" t="s">
        <v>53</v>
      </c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4"/>
    </row>
    <row r="3" spans="1:16" ht="15.75">
      <c r="A3" s="4"/>
      <c r="B3" s="592" t="s">
        <v>54</v>
      </c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4"/>
    </row>
    <row r="4" spans="1:16" ht="15.75">
      <c r="A4" s="4"/>
      <c r="B4" s="593" t="s">
        <v>377</v>
      </c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4"/>
    </row>
    <row r="5" spans="1:16" ht="13.5" thickBot="1">
      <c r="A5" s="4"/>
      <c r="B5" s="2" t="s">
        <v>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ht="13.5" thickTop="1">
      <c r="A6" s="4"/>
      <c r="B6" s="28"/>
      <c r="C6" s="29" t="s">
        <v>0</v>
      </c>
      <c r="D6" s="29" t="s">
        <v>1</v>
      </c>
      <c r="E6" s="29" t="s">
        <v>2</v>
      </c>
      <c r="F6" s="29" t="s">
        <v>3</v>
      </c>
      <c r="G6" s="29" t="s">
        <v>4</v>
      </c>
      <c r="H6" s="30" t="s">
        <v>11</v>
      </c>
      <c r="I6" s="30" t="s">
        <v>5</v>
      </c>
      <c r="J6" s="30" t="s">
        <v>6</v>
      </c>
      <c r="K6" s="30" t="s">
        <v>7</v>
      </c>
      <c r="L6" s="30" t="s">
        <v>8</v>
      </c>
      <c r="M6" s="30" t="s">
        <v>12</v>
      </c>
      <c r="N6" s="30" t="s">
        <v>13</v>
      </c>
      <c r="O6" s="30" t="s">
        <v>14</v>
      </c>
      <c r="P6" s="4"/>
    </row>
    <row r="7" spans="1:16" ht="17.25" customHeight="1">
      <c r="A7" s="4"/>
      <c r="B7" s="31" t="s">
        <v>254</v>
      </c>
      <c r="C7" s="32">
        <v>37925</v>
      </c>
      <c r="D7" s="32">
        <v>37570</v>
      </c>
      <c r="E7" s="32">
        <v>38093</v>
      </c>
      <c r="F7" s="32">
        <v>38026</v>
      </c>
      <c r="G7" s="32">
        <v>38008</v>
      </c>
      <c r="H7" s="33">
        <v>38122</v>
      </c>
      <c r="I7" s="32">
        <v>38240</v>
      </c>
      <c r="J7" s="32">
        <v>38368</v>
      </c>
      <c r="K7" s="32">
        <v>37839</v>
      </c>
      <c r="L7" s="32">
        <v>37859</v>
      </c>
      <c r="M7" s="32">
        <v>37752</v>
      </c>
      <c r="N7" s="32">
        <v>37760</v>
      </c>
      <c r="O7" s="54">
        <f>AVERAGE(C7:N7)</f>
        <v>37963.5</v>
      </c>
      <c r="P7" s="4"/>
    </row>
    <row r="8" spans="1:16">
      <c r="A8" s="4"/>
      <c r="B8" s="34" t="s">
        <v>272</v>
      </c>
      <c r="C8" s="7">
        <v>35296</v>
      </c>
      <c r="D8" s="7">
        <v>35887</v>
      </c>
      <c r="E8" s="7">
        <v>36835</v>
      </c>
      <c r="F8" s="7">
        <v>37556</v>
      </c>
      <c r="G8" s="7">
        <v>38778</v>
      </c>
      <c r="H8" s="8">
        <v>39468</v>
      </c>
      <c r="I8" s="7">
        <v>39431</v>
      </c>
      <c r="J8" s="7">
        <v>39498</v>
      </c>
      <c r="K8" s="7">
        <v>38819</v>
      </c>
      <c r="L8" s="7">
        <v>38693</v>
      </c>
      <c r="M8" s="7">
        <v>38704</v>
      </c>
      <c r="N8" s="7">
        <v>38492</v>
      </c>
      <c r="O8" s="35">
        <f>AVERAGE(C8:N8)</f>
        <v>38121.416666666664</v>
      </c>
      <c r="P8" s="4"/>
    </row>
    <row r="9" spans="1:16">
      <c r="A9" s="4"/>
      <c r="B9" s="34" t="s">
        <v>273</v>
      </c>
      <c r="C9" s="7">
        <v>14240</v>
      </c>
      <c r="D9" s="7">
        <v>13955</v>
      </c>
      <c r="E9" s="7">
        <v>14116</v>
      </c>
      <c r="F9" s="92">
        <v>14201</v>
      </c>
      <c r="G9" s="7">
        <v>14238</v>
      </c>
      <c r="H9" s="8">
        <v>14255</v>
      </c>
      <c r="I9" s="7">
        <v>14323</v>
      </c>
      <c r="J9" s="7">
        <v>14231</v>
      </c>
      <c r="K9" s="7">
        <v>13981</v>
      </c>
      <c r="L9" s="7">
        <v>14098</v>
      </c>
      <c r="M9" s="7">
        <v>14055</v>
      </c>
      <c r="N9" s="7">
        <v>14370</v>
      </c>
      <c r="O9" s="35">
        <f>AVERAGE(C9:N9)</f>
        <v>14171.916666666666</v>
      </c>
      <c r="P9" s="4"/>
    </row>
    <row r="10" spans="1:16" ht="18" customHeight="1">
      <c r="A10" s="4"/>
      <c r="B10" s="34" t="s">
        <v>46</v>
      </c>
      <c r="C10" s="35">
        <f>SUM(C7:C9)</f>
        <v>87461</v>
      </c>
      <c r="D10" s="35">
        <f t="shared" ref="D10:O10" si="0">SUM(D7:D9)</f>
        <v>87412</v>
      </c>
      <c r="E10" s="35">
        <f t="shared" si="0"/>
        <v>89044</v>
      </c>
      <c r="F10" s="35">
        <f t="shared" si="0"/>
        <v>89783</v>
      </c>
      <c r="G10" s="35">
        <f t="shared" si="0"/>
        <v>91024</v>
      </c>
      <c r="H10" s="35">
        <f t="shared" si="0"/>
        <v>91845</v>
      </c>
      <c r="I10" s="35">
        <f t="shared" si="0"/>
        <v>91994</v>
      </c>
      <c r="J10" s="35">
        <f t="shared" si="0"/>
        <v>92097</v>
      </c>
      <c r="K10" s="35">
        <f t="shared" si="0"/>
        <v>90639</v>
      </c>
      <c r="L10" s="35">
        <f t="shared" si="0"/>
        <v>90650</v>
      </c>
      <c r="M10" s="35">
        <f t="shared" si="0"/>
        <v>90511</v>
      </c>
      <c r="N10" s="35">
        <f t="shared" si="0"/>
        <v>90622</v>
      </c>
      <c r="O10" s="35">
        <f t="shared" si="0"/>
        <v>90256.833333333328</v>
      </c>
      <c r="P10" s="4"/>
    </row>
    <row r="11" spans="1:16" ht="16.5" customHeight="1">
      <c r="A11" s="4"/>
      <c r="B11" s="36" t="s">
        <v>343</v>
      </c>
      <c r="C11" s="368">
        <v>358826</v>
      </c>
      <c r="D11" s="37">
        <v>348794</v>
      </c>
      <c r="E11" s="37">
        <v>357704</v>
      </c>
      <c r="F11" s="37">
        <v>355781</v>
      </c>
      <c r="G11" s="37">
        <v>361494</v>
      </c>
      <c r="H11" s="38">
        <v>360080</v>
      </c>
      <c r="I11" s="38">
        <v>360207</v>
      </c>
      <c r="J11" s="38">
        <v>361105</v>
      </c>
      <c r="K11" s="38">
        <v>360657</v>
      </c>
      <c r="L11" s="38">
        <v>359958</v>
      </c>
      <c r="M11" s="38">
        <v>364350</v>
      </c>
      <c r="N11" s="579">
        <v>362504</v>
      </c>
      <c r="O11" s="35">
        <f>AVERAGE(C11:N11)</f>
        <v>359288.33333333331</v>
      </c>
      <c r="P11" s="4"/>
    </row>
    <row r="12" spans="1:16" ht="18.75" customHeight="1" thickBot="1">
      <c r="A12" s="4"/>
      <c r="B12" s="39" t="s">
        <v>47</v>
      </c>
      <c r="C12" s="40">
        <f t="shared" ref="C12:O12" si="1">+C11+C10</f>
        <v>446287</v>
      </c>
      <c r="D12" s="40">
        <f t="shared" si="1"/>
        <v>436206</v>
      </c>
      <c r="E12" s="40">
        <f t="shared" si="1"/>
        <v>446748</v>
      </c>
      <c r="F12" s="40">
        <f t="shared" si="1"/>
        <v>445564</v>
      </c>
      <c r="G12" s="40">
        <f t="shared" si="1"/>
        <v>452518</v>
      </c>
      <c r="H12" s="40">
        <f t="shared" si="1"/>
        <v>451925</v>
      </c>
      <c r="I12" s="40">
        <f t="shared" si="1"/>
        <v>452201</v>
      </c>
      <c r="J12" s="40">
        <f t="shared" si="1"/>
        <v>453202</v>
      </c>
      <c r="K12" s="40">
        <f t="shared" si="1"/>
        <v>451296</v>
      </c>
      <c r="L12" s="40">
        <f t="shared" si="1"/>
        <v>450608</v>
      </c>
      <c r="M12" s="40">
        <f>+M11+M10</f>
        <v>454861</v>
      </c>
      <c r="N12" s="40">
        <f>+N11+N10</f>
        <v>453126</v>
      </c>
      <c r="O12" s="46">
        <f t="shared" si="1"/>
        <v>449545.16666666663</v>
      </c>
      <c r="P12" s="4"/>
    </row>
    <row r="13" spans="1:16" ht="13.5" customHeight="1" thickTop="1">
      <c r="A13" s="4"/>
      <c r="B13" s="41" t="s">
        <v>271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"/>
    </row>
    <row r="14" spans="1:16">
      <c r="A14" s="4"/>
      <c r="B14" s="41" t="s">
        <v>306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4"/>
    </row>
    <row r="15" spans="1:16">
      <c r="A15" s="4"/>
      <c r="B15" s="4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4"/>
    </row>
    <row r="16" spans="1: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15.75">
      <c r="A17" s="4"/>
      <c r="B17" s="586" t="s">
        <v>49</v>
      </c>
      <c r="C17" s="586"/>
      <c r="D17" s="586"/>
      <c r="E17" s="586"/>
      <c r="F17" s="586"/>
      <c r="G17" s="586"/>
      <c r="H17" s="586"/>
      <c r="I17" s="586"/>
      <c r="J17" s="586"/>
      <c r="K17" s="586"/>
      <c r="L17" s="586"/>
      <c r="M17" s="586"/>
      <c r="N17" s="586"/>
      <c r="O17" s="586"/>
      <c r="P17" s="4"/>
    </row>
    <row r="18" spans="1:16" ht="15.75">
      <c r="A18" s="4"/>
      <c r="B18" s="586" t="s">
        <v>50</v>
      </c>
      <c r="C18" s="586"/>
      <c r="D18" s="586"/>
      <c r="E18" s="586"/>
      <c r="F18" s="586"/>
      <c r="G18" s="586"/>
      <c r="H18" s="586"/>
      <c r="I18" s="586"/>
      <c r="J18" s="586"/>
      <c r="K18" s="586"/>
      <c r="L18" s="586"/>
      <c r="M18" s="586"/>
      <c r="N18" s="586"/>
      <c r="O18" s="586"/>
      <c r="P18" s="4"/>
    </row>
    <row r="19" spans="1:16" ht="15.75">
      <c r="A19" s="4"/>
      <c r="B19" s="593" t="s">
        <v>377</v>
      </c>
      <c r="C19" s="586"/>
      <c r="D19" s="586"/>
      <c r="E19" s="586"/>
      <c r="F19" s="586"/>
      <c r="G19" s="586"/>
      <c r="H19" s="586"/>
      <c r="I19" s="586"/>
      <c r="J19" s="586"/>
      <c r="K19" s="586"/>
      <c r="L19" s="586"/>
      <c r="M19" s="586"/>
      <c r="N19" s="586"/>
      <c r="O19" s="586"/>
      <c r="P19" s="4"/>
    </row>
    <row r="20" spans="1:16" ht="13.5" thickBot="1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4"/>
    </row>
    <row r="21" spans="1:16" ht="13.5" thickTop="1">
      <c r="A21" s="4"/>
      <c r="B21" s="42"/>
      <c r="C21" s="43" t="s">
        <v>0</v>
      </c>
      <c r="D21" s="43" t="s">
        <v>1</v>
      </c>
      <c r="E21" s="43" t="s">
        <v>2</v>
      </c>
      <c r="F21" s="43" t="s">
        <v>3</v>
      </c>
      <c r="G21" s="43" t="s">
        <v>4</v>
      </c>
      <c r="H21" s="44" t="s">
        <v>11</v>
      </c>
      <c r="I21" s="44" t="s">
        <v>5</v>
      </c>
      <c r="J21" s="30" t="s">
        <v>6</v>
      </c>
      <c r="K21" s="30" t="s">
        <v>7</v>
      </c>
      <c r="L21" s="30" t="s">
        <v>8</v>
      </c>
      <c r="M21" s="30" t="s">
        <v>12</v>
      </c>
      <c r="N21" s="29" t="s">
        <v>13</v>
      </c>
      <c r="O21" s="30" t="s">
        <v>14</v>
      </c>
      <c r="P21" s="4"/>
    </row>
    <row r="22" spans="1:16" ht="18.75" customHeight="1">
      <c r="A22" s="4"/>
      <c r="B22" s="31" t="s">
        <v>254</v>
      </c>
      <c r="C22" s="7">
        <v>2100178</v>
      </c>
      <c r="D22" s="7">
        <v>2074783</v>
      </c>
      <c r="E22" s="7">
        <v>2095820</v>
      </c>
      <c r="F22" s="7">
        <v>2093241</v>
      </c>
      <c r="G22" s="7">
        <v>2058242</v>
      </c>
      <c r="H22" s="9">
        <v>2038274</v>
      </c>
      <c r="I22" s="32">
        <v>2020226</v>
      </c>
      <c r="J22" s="32">
        <v>2053355</v>
      </c>
      <c r="K22" s="32">
        <v>2043018</v>
      </c>
      <c r="L22" s="32">
        <v>2045555</v>
      </c>
      <c r="M22" s="33">
        <v>2078391</v>
      </c>
      <c r="N22" s="32">
        <v>2145845</v>
      </c>
      <c r="O22" s="54">
        <f>AVERAGE(C22:N22)</f>
        <v>2070577.3333333333</v>
      </c>
      <c r="P22" s="4"/>
    </row>
    <row r="23" spans="1:16">
      <c r="A23" s="4"/>
      <c r="B23" s="34" t="s">
        <v>272</v>
      </c>
      <c r="C23" s="7">
        <v>1442041</v>
      </c>
      <c r="D23" s="7">
        <v>1441662</v>
      </c>
      <c r="E23" s="7">
        <v>1453542</v>
      </c>
      <c r="F23" s="7">
        <v>1462275</v>
      </c>
      <c r="G23" s="7">
        <v>1465429</v>
      </c>
      <c r="H23" s="9">
        <v>1460650</v>
      </c>
      <c r="I23" s="7">
        <v>1453288</v>
      </c>
      <c r="J23" s="7">
        <v>1450441</v>
      </c>
      <c r="K23" s="7">
        <v>1433393</v>
      </c>
      <c r="L23" s="7">
        <v>1444241</v>
      </c>
      <c r="M23" s="8">
        <v>1450618</v>
      </c>
      <c r="N23" s="7">
        <v>1509861</v>
      </c>
      <c r="O23" s="35">
        <f>AVERAGE(C23:N23)</f>
        <v>1455620.0833333333</v>
      </c>
      <c r="P23" s="4"/>
    </row>
    <row r="24" spans="1:16">
      <c r="A24" s="4"/>
      <c r="B24" s="34" t="s">
        <v>354</v>
      </c>
      <c r="C24" s="7">
        <v>536679</v>
      </c>
      <c r="D24" s="7">
        <v>530011</v>
      </c>
      <c r="E24" s="7">
        <v>541978</v>
      </c>
      <c r="F24" s="92">
        <v>540734</v>
      </c>
      <c r="G24" s="7">
        <v>545874</v>
      </c>
      <c r="H24" s="9">
        <v>542253</v>
      </c>
      <c r="I24" s="7">
        <v>539885</v>
      </c>
      <c r="J24" s="7">
        <v>486927</v>
      </c>
      <c r="K24" s="7">
        <v>484373</v>
      </c>
      <c r="L24" s="7">
        <v>485226</v>
      </c>
      <c r="M24" s="8">
        <v>487789</v>
      </c>
      <c r="N24" s="7">
        <v>503299</v>
      </c>
      <c r="O24" s="35">
        <f>AVERAGE(C24:N24)</f>
        <v>518752.33333333331</v>
      </c>
      <c r="P24" s="4"/>
    </row>
    <row r="25" spans="1:16" ht="18" customHeight="1">
      <c r="A25" s="4"/>
      <c r="B25" s="34" t="s">
        <v>46</v>
      </c>
      <c r="C25" s="35">
        <f>SUM(C22:C24)</f>
        <v>4078898</v>
      </c>
      <c r="D25" s="35">
        <f t="shared" ref="D25:O25" si="2">SUM(D22:D24)</f>
        <v>4046456</v>
      </c>
      <c r="E25" s="35">
        <f t="shared" si="2"/>
        <v>4091340</v>
      </c>
      <c r="F25" s="35">
        <f t="shared" si="2"/>
        <v>4096250</v>
      </c>
      <c r="G25" s="35">
        <f t="shared" si="2"/>
        <v>4069545</v>
      </c>
      <c r="H25" s="27">
        <f t="shared" si="2"/>
        <v>4041177</v>
      </c>
      <c r="I25" s="35">
        <f t="shared" si="2"/>
        <v>4013399</v>
      </c>
      <c r="J25" s="35">
        <f t="shared" si="2"/>
        <v>3990723</v>
      </c>
      <c r="K25" s="35">
        <f t="shared" si="2"/>
        <v>3960784</v>
      </c>
      <c r="L25" s="35">
        <f t="shared" si="2"/>
        <v>3975022</v>
      </c>
      <c r="M25" s="27">
        <f t="shared" si="2"/>
        <v>4016798</v>
      </c>
      <c r="N25" s="35">
        <f t="shared" si="2"/>
        <v>4159005</v>
      </c>
      <c r="O25" s="35">
        <f t="shared" si="2"/>
        <v>4044949.75</v>
      </c>
      <c r="P25" s="4"/>
    </row>
    <row r="26" spans="1:16" ht="17.25" customHeight="1" thickBot="1">
      <c r="A26" s="4"/>
      <c r="B26" s="36" t="s">
        <v>343</v>
      </c>
      <c r="C26" s="92">
        <v>1149601</v>
      </c>
      <c r="D26" s="7">
        <v>1020198</v>
      </c>
      <c r="E26" s="7">
        <v>1031486</v>
      </c>
      <c r="F26" s="7">
        <v>1028613</v>
      </c>
      <c r="G26" s="7">
        <v>983120</v>
      </c>
      <c r="H26" s="38">
        <v>982940</v>
      </c>
      <c r="I26" s="38">
        <v>986737</v>
      </c>
      <c r="J26" s="38">
        <v>981479</v>
      </c>
      <c r="K26" s="38">
        <v>972881</v>
      </c>
      <c r="L26" s="38">
        <v>973702</v>
      </c>
      <c r="M26" s="38">
        <v>996584</v>
      </c>
      <c r="N26" s="580">
        <v>1025442</v>
      </c>
      <c r="O26" s="35">
        <f>AVERAGE(C26:N26)</f>
        <v>1011065.25</v>
      </c>
      <c r="P26" s="4"/>
    </row>
    <row r="27" spans="1:16" ht="14.25" thickTop="1" thickBot="1">
      <c r="A27" s="4"/>
      <c r="B27" s="39" t="s">
        <v>47</v>
      </c>
      <c r="C27" s="46">
        <f>+C26+C25</f>
        <v>5228499</v>
      </c>
      <c r="D27" s="46">
        <f t="shared" ref="D27:O27" si="3">+D26+D25</f>
        <v>5066654</v>
      </c>
      <c r="E27" s="46">
        <f t="shared" si="3"/>
        <v>5122826</v>
      </c>
      <c r="F27" s="46">
        <f t="shared" si="3"/>
        <v>5124863</v>
      </c>
      <c r="G27" s="46">
        <f t="shared" si="3"/>
        <v>5052665</v>
      </c>
      <c r="H27" s="46">
        <f t="shared" si="3"/>
        <v>5024117</v>
      </c>
      <c r="I27" s="46">
        <f t="shared" si="3"/>
        <v>5000136</v>
      </c>
      <c r="J27" s="46">
        <f t="shared" si="3"/>
        <v>4972202</v>
      </c>
      <c r="K27" s="46">
        <f t="shared" si="3"/>
        <v>4933665</v>
      </c>
      <c r="L27" s="46">
        <f t="shared" si="3"/>
        <v>4948724</v>
      </c>
      <c r="M27" s="61">
        <f t="shared" si="3"/>
        <v>5013382</v>
      </c>
      <c r="N27" s="46">
        <f t="shared" si="3"/>
        <v>5184447</v>
      </c>
      <c r="O27" s="46">
        <f t="shared" si="3"/>
        <v>5056015</v>
      </c>
      <c r="P27" s="4"/>
    </row>
    <row r="28" spans="1:16" ht="13.5" thickTop="1">
      <c r="A28" s="4"/>
      <c r="B28" s="41" t="s">
        <v>314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"/>
    </row>
    <row r="29" spans="1:16">
      <c r="A29" s="4"/>
      <c r="B29" s="41" t="s">
        <v>306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"/>
    </row>
    <row r="30" spans="1:16">
      <c r="A30" s="4"/>
      <c r="B30" s="41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"/>
    </row>
    <row r="31" spans="1:1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15.75">
      <c r="A32" s="4"/>
      <c r="B32" s="589"/>
      <c r="C32" s="590"/>
      <c r="D32" s="590"/>
      <c r="E32" s="590"/>
      <c r="F32" s="590"/>
      <c r="G32" s="590"/>
      <c r="H32" s="590"/>
      <c r="I32" s="590"/>
      <c r="J32" s="590"/>
      <c r="K32" s="590"/>
      <c r="L32" s="590"/>
      <c r="M32" s="590"/>
      <c r="N32" s="590"/>
      <c r="O32" s="590"/>
      <c r="P32" s="4"/>
    </row>
    <row r="33" spans="1:16" ht="15.75">
      <c r="A33" s="4"/>
      <c r="B33" s="47" t="s">
        <v>55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"/>
    </row>
    <row r="34" spans="1:16" ht="15.75">
      <c r="A34" s="4"/>
      <c r="B34" s="586" t="s">
        <v>51</v>
      </c>
      <c r="C34" s="587"/>
      <c r="D34" s="587"/>
      <c r="E34" s="587"/>
      <c r="F34" s="587"/>
      <c r="G34" s="587"/>
      <c r="H34" s="587"/>
      <c r="I34" s="587"/>
      <c r="J34" s="587"/>
      <c r="K34" s="587"/>
      <c r="L34" s="587"/>
      <c r="M34" s="587"/>
      <c r="N34" s="587"/>
      <c r="O34" s="587"/>
      <c r="P34" s="4"/>
    </row>
    <row r="35" spans="1:16" ht="15.75">
      <c r="A35" s="4"/>
      <c r="B35" s="591" t="s">
        <v>377</v>
      </c>
      <c r="C35" s="590"/>
      <c r="D35" s="590"/>
      <c r="E35" s="590"/>
      <c r="F35" s="590"/>
      <c r="G35" s="590"/>
      <c r="H35" s="590"/>
      <c r="I35" s="590"/>
      <c r="J35" s="590"/>
      <c r="K35" s="590"/>
      <c r="L35" s="590"/>
      <c r="M35" s="590"/>
      <c r="N35" s="590"/>
      <c r="O35" s="590"/>
      <c r="P35" s="4"/>
    </row>
    <row r="36" spans="1:16" ht="16.5" thickBot="1">
      <c r="A36" s="4"/>
      <c r="B36" s="588" t="s">
        <v>52</v>
      </c>
      <c r="C36" s="588"/>
      <c r="D36" s="588"/>
      <c r="E36" s="588"/>
      <c r="F36" s="588"/>
      <c r="G36" s="588"/>
      <c r="H36" s="588"/>
      <c r="I36" s="588"/>
      <c r="J36" s="588"/>
      <c r="K36" s="588"/>
      <c r="L36" s="588"/>
      <c r="M36" s="588"/>
      <c r="N36" s="588"/>
      <c r="O36" s="588"/>
      <c r="P36" s="4"/>
    </row>
    <row r="37" spans="1:16" ht="21" customHeight="1" thickTop="1">
      <c r="A37" s="4"/>
      <c r="B37" s="48"/>
      <c r="C37" s="29" t="s">
        <v>0</v>
      </c>
      <c r="D37" s="29" t="s">
        <v>1</v>
      </c>
      <c r="E37" s="29" t="s">
        <v>2</v>
      </c>
      <c r="F37" s="29" t="s">
        <v>3</v>
      </c>
      <c r="G37" s="29" t="s">
        <v>4</v>
      </c>
      <c r="H37" s="30" t="s">
        <v>11</v>
      </c>
      <c r="I37" s="30" t="s">
        <v>5</v>
      </c>
      <c r="J37" s="30" t="s">
        <v>6</v>
      </c>
      <c r="K37" s="30" t="s">
        <v>7</v>
      </c>
      <c r="L37" s="30" t="s">
        <v>8</v>
      </c>
      <c r="M37" s="30" t="s">
        <v>12</v>
      </c>
      <c r="N37" s="30" t="s">
        <v>13</v>
      </c>
      <c r="O37" s="30" t="s">
        <v>42</v>
      </c>
      <c r="P37" s="4"/>
    </row>
    <row r="38" spans="1:16" ht="19.5" customHeight="1">
      <c r="A38" s="4"/>
      <c r="B38" s="31" t="s">
        <v>43</v>
      </c>
      <c r="C38" s="32">
        <v>1147019892</v>
      </c>
      <c r="D38" s="32">
        <v>1047260470</v>
      </c>
      <c r="E38" s="32">
        <v>1053162917</v>
      </c>
      <c r="F38" s="32">
        <v>1085640307</v>
      </c>
      <c r="G38" s="32">
        <v>1075374056</v>
      </c>
      <c r="H38" s="33">
        <v>1051434131</v>
      </c>
      <c r="I38" s="32">
        <v>1070364918</v>
      </c>
      <c r="J38" s="32">
        <v>1087625972</v>
      </c>
      <c r="K38" s="32">
        <v>1082823555</v>
      </c>
      <c r="L38" s="32">
        <v>1157527922</v>
      </c>
      <c r="M38" s="32">
        <v>1098624345</v>
      </c>
      <c r="N38" s="32">
        <v>1129403465</v>
      </c>
      <c r="O38" s="54">
        <f>SUM(C38:N38)</f>
        <v>13086261950</v>
      </c>
      <c r="P38" s="4"/>
    </row>
    <row r="39" spans="1:16">
      <c r="A39" s="4"/>
      <c r="B39" s="34" t="s">
        <v>44</v>
      </c>
      <c r="C39" s="7">
        <v>759082225</v>
      </c>
      <c r="D39" s="7">
        <v>702824241</v>
      </c>
      <c r="E39" s="7">
        <v>708847922</v>
      </c>
      <c r="F39" s="7">
        <v>720589674</v>
      </c>
      <c r="G39" s="7">
        <v>732322340</v>
      </c>
      <c r="H39" s="8">
        <v>735861054</v>
      </c>
      <c r="I39" s="7">
        <v>737299660</v>
      </c>
      <c r="J39" s="7">
        <v>750903502</v>
      </c>
      <c r="K39" s="7">
        <v>746556106</v>
      </c>
      <c r="L39" s="7">
        <v>790847735</v>
      </c>
      <c r="M39" s="7">
        <v>751684196</v>
      </c>
      <c r="N39" s="7">
        <v>808479769</v>
      </c>
      <c r="O39" s="35">
        <f>SUM(C39:N39)</f>
        <v>8945298424</v>
      </c>
      <c r="P39" s="4"/>
    </row>
    <row r="40" spans="1:16">
      <c r="A40" s="4"/>
      <c r="B40" s="34" t="s">
        <v>45</v>
      </c>
      <c r="C40" s="7">
        <v>234301136</v>
      </c>
      <c r="D40" s="7">
        <v>216976126</v>
      </c>
      <c r="E40" s="7">
        <v>219223668</v>
      </c>
      <c r="F40" s="92">
        <v>220796484</v>
      </c>
      <c r="G40" s="7">
        <v>203366286</v>
      </c>
      <c r="H40" s="8">
        <v>206621776</v>
      </c>
      <c r="I40" s="7">
        <v>207738202</v>
      </c>
      <c r="J40" s="7">
        <v>214980420</v>
      </c>
      <c r="K40" s="7">
        <v>217012350</v>
      </c>
      <c r="L40" s="7">
        <v>229621751</v>
      </c>
      <c r="M40" s="7">
        <v>221300009</v>
      </c>
      <c r="N40" s="7">
        <v>224253251</v>
      </c>
      <c r="O40" s="35">
        <f>SUM(C40:N40)</f>
        <v>2616191459</v>
      </c>
      <c r="P40" s="4"/>
    </row>
    <row r="41" spans="1:16" ht="20.25" customHeight="1">
      <c r="A41" s="4"/>
      <c r="B41" s="34" t="s">
        <v>46</v>
      </c>
      <c r="C41" s="35">
        <f>SUM(C38:C40)</f>
        <v>2140403253</v>
      </c>
      <c r="D41" s="35">
        <f t="shared" ref="D41:O41" si="4">SUM(D38:D40)</f>
        <v>1967060837</v>
      </c>
      <c r="E41" s="35">
        <f t="shared" si="4"/>
        <v>1981234507</v>
      </c>
      <c r="F41" s="35">
        <f t="shared" si="4"/>
        <v>2027026465</v>
      </c>
      <c r="G41" s="35">
        <f t="shared" si="4"/>
        <v>2011062682</v>
      </c>
      <c r="H41" s="35">
        <f t="shared" si="4"/>
        <v>1993916961</v>
      </c>
      <c r="I41" s="35">
        <f t="shared" si="4"/>
        <v>2015402780</v>
      </c>
      <c r="J41" s="35">
        <f t="shared" si="4"/>
        <v>2053509894</v>
      </c>
      <c r="K41" s="35">
        <f t="shared" si="4"/>
        <v>2046392011</v>
      </c>
      <c r="L41" s="35">
        <f t="shared" si="4"/>
        <v>2177997408</v>
      </c>
      <c r="M41" s="35">
        <f>SUM(M38:M40)</f>
        <v>2071608550</v>
      </c>
      <c r="N41" s="35">
        <f>SUM(N38:N40)</f>
        <v>2162136485</v>
      </c>
      <c r="O41" s="35">
        <f t="shared" si="4"/>
        <v>24647751833</v>
      </c>
      <c r="P41" s="4"/>
    </row>
    <row r="42" spans="1:16" ht="16.5" customHeight="1">
      <c r="A42" s="4"/>
      <c r="B42" s="36" t="s">
        <v>307</v>
      </c>
      <c r="C42" s="92">
        <v>337325879</v>
      </c>
      <c r="D42" s="7">
        <v>313080719</v>
      </c>
      <c r="E42" s="7">
        <v>315701577</v>
      </c>
      <c r="F42" s="7">
        <v>320614973</v>
      </c>
      <c r="G42" s="7">
        <v>304974584</v>
      </c>
      <c r="H42" s="38">
        <v>311887794</v>
      </c>
      <c r="I42" s="38">
        <v>311652272</v>
      </c>
      <c r="J42" s="38">
        <v>315028427</v>
      </c>
      <c r="K42" s="38">
        <v>313441821</v>
      </c>
      <c r="L42" s="38">
        <v>320515127</v>
      </c>
      <c r="M42" s="38">
        <v>321754829</v>
      </c>
      <c r="N42" s="579">
        <v>331028680</v>
      </c>
      <c r="O42" s="35">
        <f>SUM(C42:N42)</f>
        <v>3817006682</v>
      </c>
      <c r="P42" s="4"/>
    </row>
    <row r="43" spans="1:16" ht="13.5" thickBot="1">
      <c r="A43" s="4"/>
      <c r="B43" s="49" t="s">
        <v>47</v>
      </c>
      <c r="C43" s="46">
        <f>+C41+C42</f>
        <v>2477729132</v>
      </c>
      <c r="D43" s="46">
        <f t="shared" ref="D43:O43" si="5">+D42+D41</f>
        <v>2280141556</v>
      </c>
      <c r="E43" s="46">
        <f t="shared" si="5"/>
        <v>2296936084</v>
      </c>
      <c r="F43" s="46">
        <f t="shared" si="5"/>
        <v>2347641438</v>
      </c>
      <c r="G43" s="46">
        <f t="shared" si="5"/>
        <v>2316037266</v>
      </c>
      <c r="H43" s="46">
        <f t="shared" si="5"/>
        <v>2305804755</v>
      </c>
      <c r="I43" s="46">
        <f t="shared" si="5"/>
        <v>2327055052</v>
      </c>
      <c r="J43" s="46">
        <f t="shared" si="5"/>
        <v>2368538321</v>
      </c>
      <c r="K43" s="46">
        <f t="shared" si="5"/>
        <v>2359833832</v>
      </c>
      <c r="L43" s="46">
        <f t="shared" si="5"/>
        <v>2498512535</v>
      </c>
      <c r="M43" s="46">
        <f>+M42+M41</f>
        <v>2393363379</v>
      </c>
      <c r="N43" s="46">
        <f>+N42+N41</f>
        <v>2493165165</v>
      </c>
      <c r="O43" s="46">
        <f t="shared" si="5"/>
        <v>28464758515</v>
      </c>
      <c r="P43" s="4"/>
    </row>
    <row r="44" spans="1:16" ht="13.5" thickTop="1">
      <c r="A44" s="4"/>
      <c r="B44" s="41" t="s">
        <v>48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"/>
    </row>
    <row r="45" spans="1:16">
      <c r="A45" s="4"/>
      <c r="B45" s="41"/>
      <c r="C45" s="50"/>
      <c r="D45" s="51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 t="s">
        <v>9</v>
      </c>
      <c r="P47" s="4"/>
    </row>
    <row r="48" spans="1:1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</sheetData>
  <mergeCells count="10">
    <mergeCell ref="B34:O34"/>
    <mergeCell ref="B36:O36"/>
    <mergeCell ref="B32:O32"/>
    <mergeCell ref="B35:O35"/>
    <mergeCell ref="B2:O2"/>
    <mergeCell ref="B3:O3"/>
    <mergeCell ref="B4:O4"/>
    <mergeCell ref="B17:O17"/>
    <mergeCell ref="B18:O18"/>
    <mergeCell ref="B19:O19"/>
  </mergeCells>
  <phoneticPr fontId="0" type="noConversion"/>
  <hyperlinks>
    <hyperlink ref="O47" location="INDICE!C3" display="Volver al Indice"/>
    <hyperlink ref="B5" location="INDICE!C3" display="Volver al Indice"/>
  </hyperlinks>
  <printOptions horizontalCentered="1"/>
  <pageMargins left="0.15748031496062992" right="0.15748031496062992" top="0.98425196850393704" bottom="0.98425196850393704" header="0" footer="0"/>
  <pageSetup scale="7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1"/>
  <sheetViews>
    <sheetView topLeftCell="B1" workbookViewId="0">
      <selection activeCell="J20" sqref="J20"/>
    </sheetView>
  </sheetViews>
  <sheetFormatPr baseColWidth="10" defaultRowHeight="12.75"/>
  <cols>
    <col min="1" max="1" width="19.42578125" bestFit="1" customWidth="1"/>
    <col min="2" max="9" width="9.140625" bestFit="1" customWidth="1"/>
    <col min="10" max="10" width="11.5703125" bestFit="1" customWidth="1"/>
    <col min="11" max="11" width="9.42578125" customWidth="1"/>
    <col min="12" max="12" width="10.85546875" bestFit="1" customWidth="1"/>
    <col min="13" max="13" width="10.28515625" bestFit="1" customWidth="1"/>
    <col min="14" max="14" width="11" bestFit="1" customWidth="1"/>
  </cols>
  <sheetData>
    <row r="1" spans="1:14">
      <c r="A1" s="2" t="s">
        <v>9</v>
      </c>
      <c r="B1" s="2"/>
      <c r="C1" s="2"/>
      <c r="D1" s="2"/>
      <c r="E1" s="2"/>
      <c r="F1" s="2"/>
      <c r="G1" s="2"/>
    </row>
    <row r="2" spans="1:14">
      <c r="A2" s="340" t="s">
        <v>383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109"/>
      <c r="M2" s="109"/>
    </row>
    <row r="3" spans="1:14" ht="13.5" thickBot="1">
      <c r="A3" s="199" t="s">
        <v>377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</row>
    <row r="4" spans="1:14" ht="15.75" thickTop="1">
      <c r="A4" s="354" t="s">
        <v>228</v>
      </c>
      <c r="B4" s="353" t="s">
        <v>0</v>
      </c>
      <c r="C4" s="353" t="s">
        <v>1</v>
      </c>
      <c r="D4" s="353" t="s">
        <v>2</v>
      </c>
      <c r="E4" s="353" t="s">
        <v>3</v>
      </c>
      <c r="F4" s="353" t="s">
        <v>4</v>
      </c>
      <c r="G4" s="353" t="s">
        <v>11</v>
      </c>
      <c r="H4" s="228" t="s">
        <v>5</v>
      </c>
      <c r="I4" s="228" t="s">
        <v>6</v>
      </c>
      <c r="J4" s="228" t="s">
        <v>7</v>
      </c>
      <c r="K4" s="228" t="s">
        <v>8</v>
      </c>
      <c r="L4" s="228" t="s">
        <v>12</v>
      </c>
      <c r="M4" s="229" t="s">
        <v>13</v>
      </c>
      <c r="N4" s="385" t="s">
        <v>14</v>
      </c>
    </row>
    <row r="5" spans="1:14">
      <c r="A5" s="338" t="s">
        <v>275</v>
      </c>
      <c r="B5" s="357">
        <v>264</v>
      </c>
      <c r="C5" s="357">
        <v>268</v>
      </c>
      <c r="D5" s="357">
        <v>270</v>
      </c>
      <c r="E5" s="357">
        <v>263</v>
      </c>
      <c r="F5" s="357">
        <v>271</v>
      </c>
      <c r="G5" s="357">
        <v>272</v>
      </c>
      <c r="H5" s="351">
        <v>274</v>
      </c>
      <c r="I5" s="343">
        <v>274</v>
      </c>
      <c r="J5" s="343">
        <v>276</v>
      </c>
      <c r="K5" s="343">
        <v>276</v>
      </c>
      <c r="L5" s="343">
        <v>276</v>
      </c>
      <c r="M5" s="344">
        <v>281</v>
      </c>
      <c r="N5" s="384">
        <f t="shared" ref="N5:N19" si="0">AVERAGE(B5:M5)</f>
        <v>272.08333333333331</v>
      </c>
    </row>
    <row r="6" spans="1:14">
      <c r="A6" s="336" t="s">
        <v>315</v>
      </c>
      <c r="B6" s="358">
        <v>341</v>
      </c>
      <c r="C6" s="358">
        <v>343</v>
      </c>
      <c r="D6" s="358">
        <v>342</v>
      </c>
      <c r="E6" s="358">
        <v>344</v>
      </c>
      <c r="F6" s="358">
        <v>344</v>
      </c>
      <c r="G6" s="358">
        <v>344</v>
      </c>
      <c r="H6" s="352">
        <v>343</v>
      </c>
      <c r="I6" s="184">
        <v>346</v>
      </c>
      <c r="J6" s="184">
        <v>344</v>
      </c>
      <c r="K6" s="184">
        <v>348</v>
      </c>
      <c r="L6" s="184">
        <v>347</v>
      </c>
      <c r="M6" s="185">
        <v>346</v>
      </c>
      <c r="N6" s="170">
        <f>AVERAGE(B6:M6)</f>
        <v>344.33333333333331</v>
      </c>
    </row>
    <row r="7" spans="1:14">
      <c r="A7" s="336" t="s">
        <v>316</v>
      </c>
      <c r="B7" s="358">
        <v>347</v>
      </c>
      <c r="C7" s="358">
        <v>347</v>
      </c>
      <c r="D7" s="358">
        <v>343</v>
      </c>
      <c r="E7" s="358">
        <v>339</v>
      </c>
      <c r="F7" s="358">
        <v>332</v>
      </c>
      <c r="G7" s="358">
        <v>333</v>
      </c>
      <c r="H7" s="352">
        <v>333</v>
      </c>
      <c r="I7" s="184">
        <v>337</v>
      </c>
      <c r="J7" s="184">
        <v>338</v>
      </c>
      <c r="K7" s="184">
        <v>339</v>
      </c>
      <c r="L7" s="184">
        <v>340</v>
      </c>
      <c r="M7" s="185">
        <v>336</v>
      </c>
      <c r="N7" s="170">
        <f t="shared" si="0"/>
        <v>338.66666666666669</v>
      </c>
    </row>
    <row r="8" spans="1:14">
      <c r="A8" s="336" t="s">
        <v>317</v>
      </c>
      <c r="B8" s="358">
        <v>170</v>
      </c>
      <c r="C8" s="358">
        <v>174</v>
      </c>
      <c r="D8" s="358">
        <v>176</v>
      </c>
      <c r="E8" s="358">
        <v>173</v>
      </c>
      <c r="F8" s="358">
        <v>177</v>
      </c>
      <c r="G8" s="358">
        <v>175</v>
      </c>
      <c r="H8" s="352">
        <v>176</v>
      </c>
      <c r="I8" s="184">
        <v>173</v>
      </c>
      <c r="J8" s="184">
        <v>171</v>
      </c>
      <c r="K8" s="184">
        <v>171</v>
      </c>
      <c r="L8" s="184">
        <v>171</v>
      </c>
      <c r="M8" s="185">
        <v>177</v>
      </c>
      <c r="N8" s="170">
        <f t="shared" si="0"/>
        <v>173.66666666666666</v>
      </c>
    </row>
    <row r="9" spans="1:14">
      <c r="A9" s="336" t="s">
        <v>318</v>
      </c>
      <c r="B9" s="358">
        <v>687</v>
      </c>
      <c r="C9" s="358">
        <v>677</v>
      </c>
      <c r="D9" s="358">
        <v>683</v>
      </c>
      <c r="E9" s="358">
        <v>689</v>
      </c>
      <c r="F9" s="358">
        <v>691</v>
      </c>
      <c r="G9" s="358">
        <v>691</v>
      </c>
      <c r="H9" s="352">
        <v>686</v>
      </c>
      <c r="I9" s="184">
        <v>685</v>
      </c>
      <c r="J9" s="184">
        <v>697</v>
      </c>
      <c r="K9" s="184">
        <v>704</v>
      </c>
      <c r="L9" s="184">
        <v>702</v>
      </c>
      <c r="M9" s="185">
        <v>697</v>
      </c>
      <c r="N9" s="170">
        <f t="shared" si="0"/>
        <v>690.75</v>
      </c>
    </row>
    <row r="10" spans="1:14">
      <c r="A10" s="336" t="s">
        <v>384</v>
      </c>
      <c r="B10" s="358">
        <v>2302</v>
      </c>
      <c r="C10" s="358">
        <v>2309</v>
      </c>
      <c r="D10" s="358">
        <v>2299</v>
      </c>
      <c r="E10" s="358">
        <v>2284</v>
      </c>
      <c r="F10" s="358">
        <v>2318</v>
      </c>
      <c r="G10" s="358">
        <v>2337</v>
      </c>
      <c r="H10" s="352">
        <v>2331</v>
      </c>
      <c r="I10" s="184">
        <v>2335</v>
      </c>
      <c r="J10" s="184">
        <v>2365</v>
      </c>
      <c r="K10" s="184">
        <v>2370</v>
      </c>
      <c r="L10" s="184">
        <v>2374</v>
      </c>
      <c r="M10" s="185">
        <v>2397</v>
      </c>
      <c r="N10" s="170">
        <f t="shared" si="0"/>
        <v>2335.0833333333335</v>
      </c>
    </row>
    <row r="11" spans="1:14">
      <c r="A11" s="336" t="s">
        <v>319</v>
      </c>
      <c r="B11" s="358">
        <v>805</v>
      </c>
      <c r="C11" s="358">
        <v>802</v>
      </c>
      <c r="D11" s="358">
        <v>800</v>
      </c>
      <c r="E11" s="358">
        <v>798</v>
      </c>
      <c r="F11" s="358">
        <v>805</v>
      </c>
      <c r="G11" s="358">
        <v>809</v>
      </c>
      <c r="H11" s="352">
        <v>801</v>
      </c>
      <c r="I11" s="184">
        <v>811</v>
      </c>
      <c r="J11" s="184">
        <v>819</v>
      </c>
      <c r="K11" s="184">
        <v>817</v>
      </c>
      <c r="L11" s="184">
        <v>818</v>
      </c>
      <c r="M11" s="185">
        <v>818</v>
      </c>
      <c r="N11" s="170">
        <f t="shared" si="0"/>
        <v>808.58333333333337</v>
      </c>
    </row>
    <row r="12" spans="1:14">
      <c r="A12" s="336" t="s">
        <v>320</v>
      </c>
      <c r="B12" s="358">
        <v>921</v>
      </c>
      <c r="C12" s="358">
        <v>916</v>
      </c>
      <c r="D12" s="358">
        <v>925</v>
      </c>
      <c r="E12" s="358">
        <v>916</v>
      </c>
      <c r="F12" s="358">
        <v>916</v>
      </c>
      <c r="G12" s="358">
        <v>911</v>
      </c>
      <c r="H12" s="352">
        <v>916</v>
      </c>
      <c r="I12" s="184">
        <v>924</v>
      </c>
      <c r="J12" s="184">
        <v>930</v>
      </c>
      <c r="K12" s="184">
        <v>934</v>
      </c>
      <c r="L12" s="184">
        <v>930</v>
      </c>
      <c r="M12" s="185">
        <v>924</v>
      </c>
      <c r="N12" s="170">
        <f t="shared" si="0"/>
        <v>921.91666666666663</v>
      </c>
    </row>
    <row r="13" spans="1:14">
      <c r="A13" s="336" t="s">
        <v>385</v>
      </c>
      <c r="B13" s="358">
        <v>5269</v>
      </c>
      <c r="C13" s="358">
        <v>5289</v>
      </c>
      <c r="D13" s="358">
        <v>5324</v>
      </c>
      <c r="E13" s="358">
        <v>5333</v>
      </c>
      <c r="F13" s="358">
        <v>5371</v>
      </c>
      <c r="G13" s="358">
        <v>5389</v>
      </c>
      <c r="H13" s="352">
        <v>5394</v>
      </c>
      <c r="I13" s="184">
        <v>5432</v>
      </c>
      <c r="J13" s="184">
        <v>5508</v>
      </c>
      <c r="K13" s="184">
        <v>5523</v>
      </c>
      <c r="L13" s="184">
        <v>5529</v>
      </c>
      <c r="M13" s="185">
        <v>5547</v>
      </c>
      <c r="N13" s="170">
        <f t="shared" si="0"/>
        <v>5409</v>
      </c>
    </row>
    <row r="14" spans="1:14">
      <c r="A14" s="336" t="s">
        <v>321</v>
      </c>
      <c r="B14" s="358">
        <v>1884</v>
      </c>
      <c r="C14" s="358">
        <v>1885</v>
      </c>
      <c r="D14" s="358">
        <v>1882</v>
      </c>
      <c r="E14" s="358">
        <v>1875</v>
      </c>
      <c r="F14" s="358">
        <v>1881</v>
      </c>
      <c r="G14" s="358">
        <v>1876</v>
      </c>
      <c r="H14" s="352">
        <v>1880</v>
      </c>
      <c r="I14" s="184">
        <v>1873</v>
      </c>
      <c r="J14" s="184">
        <v>1863</v>
      </c>
      <c r="K14" s="184">
        <v>1862</v>
      </c>
      <c r="L14" s="184">
        <v>1842</v>
      </c>
      <c r="M14" s="185">
        <v>1827</v>
      </c>
      <c r="N14" s="170">
        <f t="shared" si="0"/>
        <v>1869.1666666666667</v>
      </c>
    </row>
    <row r="15" spans="1:14">
      <c r="A15" s="336" t="s">
        <v>322</v>
      </c>
      <c r="B15" s="358">
        <v>502</v>
      </c>
      <c r="C15" s="358">
        <v>504</v>
      </c>
      <c r="D15" s="358">
        <v>510</v>
      </c>
      <c r="E15" s="358">
        <v>515</v>
      </c>
      <c r="F15" s="358">
        <v>525</v>
      </c>
      <c r="G15" s="358">
        <v>526</v>
      </c>
      <c r="H15" s="352">
        <v>528</v>
      </c>
      <c r="I15" s="184">
        <v>531</v>
      </c>
      <c r="J15" s="184">
        <v>531</v>
      </c>
      <c r="K15" s="184">
        <v>529</v>
      </c>
      <c r="L15" s="184">
        <v>532</v>
      </c>
      <c r="M15" s="185">
        <v>528</v>
      </c>
      <c r="N15" s="170">
        <f t="shared" si="0"/>
        <v>521.75</v>
      </c>
    </row>
    <row r="16" spans="1:14">
      <c r="A16" s="336" t="s">
        <v>323</v>
      </c>
      <c r="B16" s="358">
        <v>2912</v>
      </c>
      <c r="C16" s="358">
        <v>2904</v>
      </c>
      <c r="D16" s="358">
        <v>2920</v>
      </c>
      <c r="E16" s="358">
        <v>2961</v>
      </c>
      <c r="F16" s="358">
        <v>2971</v>
      </c>
      <c r="G16" s="358">
        <v>2969</v>
      </c>
      <c r="H16" s="352">
        <v>2970</v>
      </c>
      <c r="I16" s="184">
        <v>3019</v>
      </c>
      <c r="J16" s="184">
        <v>3023</v>
      </c>
      <c r="K16" s="184">
        <v>3036</v>
      </c>
      <c r="L16" s="184">
        <v>3084</v>
      </c>
      <c r="M16" s="185">
        <v>3142</v>
      </c>
      <c r="N16" s="170">
        <f t="shared" si="0"/>
        <v>2992.5833333333335</v>
      </c>
    </row>
    <row r="17" spans="1:14">
      <c r="A17" s="336" t="s">
        <v>324</v>
      </c>
      <c r="B17" s="358">
        <v>116</v>
      </c>
      <c r="C17" s="358">
        <v>117</v>
      </c>
      <c r="D17" s="358">
        <v>118</v>
      </c>
      <c r="E17" s="358">
        <v>118</v>
      </c>
      <c r="F17" s="358">
        <v>119</v>
      </c>
      <c r="G17" s="358">
        <v>123</v>
      </c>
      <c r="H17" s="352">
        <v>126</v>
      </c>
      <c r="I17" s="184">
        <v>126</v>
      </c>
      <c r="J17" s="184">
        <v>127</v>
      </c>
      <c r="K17" s="184">
        <v>130</v>
      </c>
      <c r="L17" s="184">
        <v>127</v>
      </c>
      <c r="M17" s="185">
        <v>128</v>
      </c>
      <c r="N17" s="170">
        <f t="shared" si="0"/>
        <v>122.91666666666667</v>
      </c>
    </row>
    <row r="18" spans="1:14">
      <c r="A18" s="336" t="s">
        <v>325</v>
      </c>
      <c r="B18" s="358">
        <v>93</v>
      </c>
      <c r="C18" s="358">
        <v>92</v>
      </c>
      <c r="D18" s="358">
        <v>91</v>
      </c>
      <c r="E18" s="358">
        <v>93</v>
      </c>
      <c r="F18" s="358">
        <v>93</v>
      </c>
      <c r="G18" s="358">
        <v>94</v>
      </c>
      <c r="H18" s="352">
        <v>96</v>
      </c>
      <c r="I18" s="184">
        <v>99</v>
      </c>
      <c r="J18" s="184">
        <v>100</v>
      </c>
      <c r="K18" s="184">
        <v>100</v>
      </c>
      <c r="L18" s="184">
        <v>99</v>
      </c>
      <c r="M18" s="185">
        <v>99</v>
      </c>
      <c r="N18" s="170">
        <f t="shared" si="0"/>
        <v>95.75</v>
      </c>
    </row>
    <row r="19" spans="1:14">
      <c r="A19" s="339" t="s">
        <v>326</v>
      </c>
      <c r="B19" s="359">
        <v>6351</v>
      </c>
      <c r="C19" s="359">
        <v>6351</v>
      </c>
      <c r="D19" s="359">
        <v>6384</v>
      </c>
      <c r="E19" s="359">
        <v>6377</v>
      </c>
      <c r="F19" s="359">
        <v>6427</v>
      </c>
      <c r="G19" s="359">
        <v>6438</v>
      </c>
      <c r="H19" s="352">
        <v>6497</v>
      </c>
      <c r="I19" s="345">
        <v>6513</v>
      </c>
      <c r="J19" s="345">
        <v>6509</v>
      </c>
      <c r="K19" s="345">
        <v>6519</v>
      </c>
      <c r="L19" s="345">
        <v>6535</v>
      </c>
      <c r="M19" s="346">
        <v>6572</v>
      </c>
      <c r="N19" s="188">
        <f t="shared" si="0"/>
        <v>6456.083333333333</v>
      </c>
    </row>
    <row r="20" spans="1:14" ht="13.5" thickBot="1">
      <c r="A20" s="347" t="s">
        <v>87</v>
      </c>
      <c r="B20" s="360">
        <f t="shared" ref="B20:G20" si="1">SUM(B5:B19)</f>
        <v>22964</v>
      </c>
      <c r="C20" s="360">
        <f t="shared" si="1"/>
        <v>22978</v>
      </c>
      <c r="D20" s="360">
        <f t="shared" si="1"/>
        <v>23067</v>
      </c>
      <c r="E20" s="360">
        <f t="shared" si="1"/>
        <v>23078</v>
      </c>
      <c r="F20" s="360">
        <f t="shared" si="1"/>
        <v>23241</v>
      </c>
      <c r="G20" s="360">
        <f t="shared" si="1"/>
        <v>23287</v>
      </c>
      <c r="H20" s="348">
        <f t="shared" ref="H20:N20" si="2">SUM(H5:H19)</f>
        <v>23351</v>
      </c>
      <c r="I20" s="348">
        <f t="shared" si="2"/>
        <v>23478</v>
      </c>
      <c r="J20" s="348">
        <f t="shared" si="2"/>
        <v>23601</v>
      </c>
      <c r="K20" s="348">
        <f t="shared" si="2"/>
        <v>23658</v>
      </c>
      <c r="L20" s="348">
        <f t="shared" si="2"/>
        <v>23706</v>
      </c>
      <c r="M20" s="348">
        <f t="shared" si="2"/>
        <v>23819</v>
      </c>
      <c r="N20" s="189">
        <f t="shared" si="2"/>
        <v>23352.333333333332</v>
      </c>
    </row>
    <row r="21" spans="1:14" ht="13.5" thickTop="1"/>
    <row r="22" spans="1:14">
      <c r="A22" s="340" t="s">
        <v>340</v>
      </c>
      <c r="B22" s="340"/>
      <c r="C22" s="340"/>
      <c r="D22" s="340"/>
      <c r="E22" s="340"/>
      <c r="F22" s="340"/>
      <c r="G22" s="340"/>
      <c r="H22" s="340"/>
      <c r="I22" s="340"/>
      <c r="J22" s="340"/>
      <c r="K22" s="340"/>
      <c r="L22" s="109"/>
      <c r="M22" s="109"/>
    </row>
    <row r="23" spans="1:14" ht="13.5" thickBot="1">
      <c r="A23" s="109" t="s">
        <v>341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</row>
    <row r="24" spans="1:14" ht="17.25" customHeight="1" thickTop="1">
      <c r="A24" s="354" t="s">
        <v>228</v>
      </c>
      <c r="B24" s="353" t="s">
        <v>0</v>
      </c>
      <c r="C24" s="353" t="s">
        <v>1</v>
      </c>
      <c r="D24" s="353" t="s">
        <v>2</v>
      </c>
      <c r="E24" s="353" t="s">
        <v>3</v>
      </c>
      <c r="F24" s="353" t="s">
        <v>4</v>
      </c>
      <c r="G24" s="353" t="s">
        <v>11</v>
      </c>
      <c r="H24" s="228" t="s">
        <v>5</v>
      </c>
      <c r="I24" s="228" t="s">
        <v>6</v>
      </c>
      <c r="J24" s="228" t="s">
        <v>7</v>
      </c>
      <c r="K24" s="228" t="s">
        <v>8</v>
      </c>
      <c r="L24" s="228" t="s">
        <v>12</v>
      </c>
      <c r="M24" s="229" t="s">
        <v>13</v>
      </c>
      <c r="N24" s="385" t="s">
        <v>42</v>
      </c>
    </row>
    <row r="25" spans="1:14">
      <c r="A25" s="338" t="s">
        <v>275</v>
      </c>
      <c r="B25" s="361">
        <v>14129.319</v>
      </c>
      <c r="C25" s="361">
        <v>14369.292000000001</v>
      </c>
      <c r="D25" s="361">
        <v>14444.589</v>
      </c>
      <c r="E25" s="361">
        <v>14046.588</v>
      </c>
      <c r="F25" s="361">
        <v>14575.464</v>
      </c>
      <c r="G25" s="361">
        <v>14618.491</v>
      </c>
      <c r="H25" s="200">
        <v>14736.816000000001</v>
      </c>
      <c r="I25" s="200">
        <v>14713.51</v>
      </c>
      <c r="J25" s="344">
        <v>14801.357</v>
      </c>
      <c r="K25" s="381">
        <v>14788.807000000001</v>
      </c>
      <c r="L25" s="377">
        <v>14821.078</v>
      </c>
      <c r="M25" s="344">
        <v>15111.511</v>
      </c>
      <c r="N25" s="384">
        <f>SUM(B25:M25)</f>
        <v>175156.82200000001</v>
      </c>
    </row>
    <row r="26" spans="1:14">
      <c r="A26" s="336" t="s">
        <v>315</v>
      </c>
      <c r="B26" s="362">
        <v>18258.214999999997</v>
      </c>
      <c r="C26" s="362">
        <v>18385.164000000004</v>
      </c>
      <c r="D26" s="362">
        <v>18331.38</v>
      </c>
      <c r="E26" s="362">
        <v>18453.29</v>
      </c>
      <c r="F26" s="362">
        <v>18451.498</v>
      </c>
      <c r="G26" s="362">
        <v>18464.046999999999</v>
      </c>
      <c r="H26" s="202">
        <v>18379.785</v>
      </c>
      <c r="I26" s="202">
        <v>18503.489000000001</v>
      </c>
      <c r="J26" s="185">
        <v>18412.056</v>
      </c>
      <c r="K26" s="380">
        <v>18672.011999999999</v>
      </c>
      <c r="L26" s="378">
        <v>18609.263999999999</v>
      </c>
      <c r="M26" s="185">
        <v>18550.100999999999</v>
      </c>
      <c r="N26" s="170">
        <f t="shared" ref="N26:N39" si="3">SUM(B26:M26)</f>
        <v>221470.30099999998</v>
      </c>
    </row>
    <row r="27" spans="1:14">
      <c r="A27" s="336" t="s">
        <v>316</v>
      </c>
      <c r="B27" s="362">
        <v>18539.688999999998</v>
      </c>
      <c r="C27" s="362">
        <v>18535.758999999998</v>
      </c>
      <c r="D27" s="362">
        <v>18263.252999999997</v>
      </c>
      <c r="E27" s="362">
        <v>17938.757000000001</v>
      </c>
      <c r="F27" s="362">
        <v>17684.179</v>
      </c>
      <c r="G27" s="362">
        <v>17852.703000000001</v>
      </c>
      <c r="H27" s="202">
        <v>17886.766</v>
      </c>
      <c r="I27" s="202">
        <v>17962.062000000002</v>
      </c>
      <c r="J27" s="185">
        <v>18053.495999999999</v>
      </c>
      <c r="K27" s="380">
        <v>18222.019</v>
      </c>
      <c r="L27" s="378">
        <v>18178.992999999999</v>
      </c>
      <c r="M27" s="185">
        <v>17992.541000000001</v>
      </c>
      <c r="N27" s="170">
        <f t="shared" si="3"/>
        <v>217110.21699999998</v>
      </c>
    </row>
    <row r="28" spans="1:14">
      <c r="A28" s="336" t="s">
        <v>317</v>
      </c>
      <c r="B28" s="362">
        <v>9060.9789999999994</v>
      </c>
      <c r="C28" s="362">
        <v>9329.7309999999998</v>
      </c>
      <c r="D28" s="362">
        <v>9363.7939999999999</v>
      </c>
      <c r="E28" s="362">
        <v>9270.5689999999995</v>
      </c>
      <c r="F28" s="362">
        <v>9501.84</v>
      </c>
      <c r="G28" s="362">
        <v>9412.2000000000007</v>
      </c>
      <c r="H28" s="202">
        <v>9405.0280000000002</v>
      </c>
      <c r="I28" s="202">
        <v>9256.2260000000006</v>
      </c>
      <c r="J28" s="185">
        <v>9197.0640000000003</v>
      </c>
      <c r="K28" s="380">
        <v>9189.893</v>
      </c>
      <c r="L28" s="378">
        <v>9184.5139999999992</v>
      </c>
      <c r="M28" s="185">
        <v>9514.39</v>
      </c>
      <c r="N28" s="170">
        <f t="shared" si="3"/>
        <v>111686.22799999999</v>
      </c>
    </row>
    <row r="29" spans="1:14">
      <c r="A29" s="336" t="s">
        <v>318</v>
      </c>
      <c r="B29" s="362">
        <v>36724.395999999993</v>
      </c>
      <c r="C29" s="362">
        <v>36297.028999999995</v>
      </c>
      <c r="D29" s="362">
        <v>36711.165999999997</v>
      </c>
      <c r="E29" s="362">
        <v>36852.796000000002</v>
      </c>
      <c r="F29" s="362">
        <v>36938.851000000002</v>
      </c>
      <c r="G29" s="362">
        <v>36983.671999999999</v>
      </c>
      <c r="H29" s="202">
        <v>36849.212</v>
      </c>
      <c r="I29" s="202">
        <v>36628.697999999997</v>
      </c>
      <c r="J29" s="185">
        <v>37473.105000000003</v>
      </c>
      <c r="K29" s="380">
        <v>37768.917000000001</v>
      </c>
      <c r="L29" s="378">
        <v>37541.232000000004</v>
      </c>
      <c r="M29" s="185">
        <v>37408.565000000002</v>
      </c>
      <c r="N29" s="170">
        <f t="shared" si="3"/>
        <v>444177.63899999997</v>
      </c>
    </row>
    <row r="30" spans="1:14">
      <c r="A30" s="336" t="s">
        <v>384</v>
      </c>
      <c r="B30" s="362">
        <v>123214.25899999999</v>
      </c>
      <c r="C30" s="362">
        <v>123464.75899999999</v>
      </c>
      <c r="D30" s="362">
        <v>122846.239</v>
      </c>
      <c r="E30" s="362">
        <v>122342.46600000001</v>
      </c>
      <c r="F30" s="362">
        <v>124434.663</v>
      </c>
      <c r="G30" s="362">
        <v>124925.891</v>
      </c>
      <c r="H30" s="202">
        <v>125010.152</v>
      </c>
      <c r="I30" s="202">
        <v>125198.397</v>
      </c>
      <c r="J30" s="185">
        <v>126786.815</v>
      </c>
      <c r="K30" s="380">
        <v>127016.29300000001</v>
      </c>
      <c r="L30" s="378">
        <v>127183.024</v>
      </c>
      <c r="M30" s="185">
        <v>128065.08</v>
      </c>
      <c r="N30" s="170">
        <f t="shared" si="3"/>
        <v>1500488.0380000002</v>
      </c>
    </row>
    <row r="31" spans="1:14">
      <c r="A31" s="336" t="s">
        <v>319</v>
      </c>
      <c r="B31" s="362">
        <v>43081.784999999989</v>
      </c>
      <c r="C31" s="362">
        <v>42975.208999999988</v>
      </c>
      <c r="D31" s="362">
        <v>42874.811999999991</v>
      </c>
      <c r="E31" s="362">
        <v>42801.308000000005</v>
      </c>
      <c r="F31" s="362">
        <v>43122.218999999997</v>
      </c>
      <c r="G31" s="362">
        <v>43351.696000000004</v>
      </c>
      <c r="H31" s="202">
        <v>42867.64</v>
      </c>
      <c r="I31" s="202">
        <v>43509.464</v>
      </c>
      <c r="J31" s="185">
        <v>43882.366000000002</v>
      </c>
      <c r="K31" s="380">
        <v>43701.294000000002</v>
      </c>
      <c r="L31" s="378">
        <v>43860.851999999999</v>
      </c>
      <c r="M31" s="185">
        <v>43574.002</v>
      </c>
      <c r="N31" s="170">
        <f t="shared" si="3"/>
        <v>519602.64699999994</v>
      </c>
    </row>
    <row r="32" spans="1:14">
      <c r="A32" s="336" t="s">
        <v>320</v>
      </c>
      <c r="B32" s="362">
        <v>49345.944000000003</v>
      </c>
      <c r="C32" s="362">
        <v>48909.376000000004</v>
      </c>
      <c r="D32" s="362">
        <v>49515.342000000004</v>
      </c>
      <c r="E32" s="362">
        <v>49085.071000000004</v>
      </c>
      <c r="F32" s="362">
        <v>49065.35</v>
      </c>
      <c r="G32" s="362">
        <v>48773.124000000003</v>
      </c>
      <c r="H32" s="202">
        <v>49045.63</v>
      </c>
      <c r="I32" s="202">
        <v>49656.974000000002</v>
      </c>
      <c r="J32" s="185">
        <v>49759.163999999997</v>
      </c>
      <c r="K32" s="380">
        <v>49965.336000000003</v>
      </c>
      <c r="L32" s="378">
        <v>49778.885000000002</v>
      </c>
      <c r="M32" s="185">
        <v>49481.281000000003</v>
      </c>
      <c r="N32" s="170">
        <f t="shared" si="3"/>
        <v>592381.47699999996</v>
      </c>
    </row>
    <row r="33" spans="1:14">
      <c r="A33" s="336" t="s">
        <v>385</v>
      </c>
      <c r="B33" s="362">
        <v>281795.74699999997</v>
      </c>
      <c r="C33" s="362">
        <v>283077.74300000007</v>
      </c>
      <c r="D33" s="362">
        <v>285056.99099999998</v>
      </c>
      <c r="E33" s="362">
        <v>285259.58199999994</v>
      </c>
      <c r="F33" s="362">
        <v>287672.68900000001</v>
      </c>
      <c r="G33" s="362">
        <v>288511.717</v>
      </c>
      <c r="H33" s="202">
        <v>288683.82699999999</v>
      </c>
      <c r="I33" s="202">
        <v>290813.67200000002</v>
      </c>
      <c r="J33" s="185">
        <v>294133.94</v>
      </c>
      <c r="K33" s="380">
        <v>295209.61800000002</v>
      </c>
      <c r="L33" s="378">
        <v>295833.51500000001</v>
      </c>
      <c r="M33" s="185">
        <v>296498.64199999999</v>
      </c>
      <c r="N33" s="170">
        <f t="shared" si="3"/>
        <v>3472547.6829999997</v>
      </c>
    </row>
    <row r="34" spans="1:14">
      <c r="A34" s="336" t="s">
        <v>321</v>
      </c>
      <c r="B34" s="362">
        <v>100949.06399999998</v>
      </c>
      <c r="C34" s="362">
        <v>101029.658</v>
      </c>
      <c r="D34" s="362">
        <v>100624.48500000002</v>
      </c>
      <c r="E34" s="362">
        <v>100588.62700000004</v>
      </c>
      <c r="F34" s="362">
        <v>100766.117</v>
      </c>
      <c r="G34" s="362">
        <v>100594.008</v>
      </c>
      <c r="H34" s="202">
        <v>100708.74400000001</v>
      </c>
      <c r="I34" s="202">
        <v>100117.12300000001</v>
      </c>
      <c r="J34" s="185">
        <v>99778.285000000003</v>
      </c>
      <c r="K34" s="380">
        <v>99353.391000000003</v>
      </c>
      <c r="L34" s="378">
        <v>98361.971999999994</v>
      </c>
      <c r="M34" s="185">
        <v>97626.922000000006</v>
      </c>
      <c r="N34" s="170">
        <f t="shared" si="3"/>
        <v>1200498.3960000002</v>
      </c>
    </row>
    <row r="35" spans="1:14">
      <c r="A35" s="336" t="s">
        <v>322</v>
      </c>
      <c r="B35" s="362">
        <v>26867.4</v>
      </c>
      <c r="C35" s="362">
        <v>27037.216999999997</v>
      </c>
      <c r="D35" s="362">
        <v>27347.372000000003</v>
      </c>
      <c r="E35" s="362">
        <v>27670.074999999997</v>
      </c>
      <c r="F35" s="362">
        <v>28129.030999999999</v>
      </c>
      <c r="G35" s="362">
        <v>28227.635999999999</v>
      </c>
      <c r="H35" s="202">
        <v>28288.592000000001</v>
      </c>
      <c r="I35" s="202">
        <v>28362.096000000001</v>
      </c>
      <c r="J35" s="185">
        <v>28415.88</v>
      </c>
      <c r="K35" s="380">
        <v>28293.97</v>
      </c>
      <c r="L35" s="378">
        <v>28482.214</v>
      </c>
      <c r="M35" s="185">
        <v>28388.988000000001</v>
      </c>
      <c r="N35" s="170">
        <f t="shared" si="3"/>
        <v>335510.47099999996</v>
      </c>
    </row>
    <row r="36" spans="1:14">
      <c r="A36" s="336" t="s">
        <v>323</v>
      </c>
      <c r="B36" s="362">
        <v>155885.06300000002</v>
      </c>
      <c r="C36" s="362">
        <v>155826.59000000003</v>
      </c>
      <c r="D36" s="362">
        <v>156599.28500000003</v>
      </c>
      <c r="E36" s="362">
        <v>158800.84399999998</v>
      </c>
      <c r="F36" s="362">
        <v>159431.91200000001</v>
      </c>
      <c r="G36" s="362">
        <v>159021.361</v>
      </c>
      <c r="H36" s="202">
        <v>159331.51699999999</v>
      </c>
      <c r="I36" s="202">
        <v>161481.08100000001</v>
      </c>
      <c r="J36" s="185">
        <v>161737.45300000001</v>
      </c>
      <c r="K36" s="380">
        <v>162610.546</v>
      </c>
      <c r="L36" s="378">
        <v>165306.91500000001</v>
      </c>
      <c r="M36" s="185">
        <v>168087.552</v>
      </c>
      <c r="N36" s="170">
        <f t="shared" si="3"/>
        <v>1924120.1190000002</v>
      </c>
    </row>
    <row r="37" spans="1:14">
      <c r="A37" s="336" t="s">
        <v>324</v>
      </c>
      <c r="B37" s="362">
        <v>6230.0960000000005</v>
      </c>
      <c r="C37" s="362">
        <v>6292.728000000001</v>
      </c>
      <c r="D37" s="362">
        <v>6346.5120000000006</v>
      </c>
      <c r="E37" s="362">
        <v>6328.5839999999998</v>
      </c>
      <c r="F37" s="362">
        <v>6400.2960000000003</v>
      </c>
      <c r="G37" s="362">
        <v>6615.4319999999998</v>
      </c>
      <c r="H37" s="202">
        <v>6776.7839999999997</v>
      </c>
      <c r="I37" s="202">
        <v>6776.7839999999997</v>
      </c>
      <c r="J37" s="185">
        <v>6830.5680000000002</v>
      </c>
      <c r="K37" s="380">
        <v>6889.73</v>
      </c>
      <c r="L37" s="378">
        <v>6769.6130000000003</v>
      </c>
      <c r="M37" s="185">
        <v>6884.3519999999999</v>
      </c>
      <c r="N37" s="170">
        <f t="shared" si="3"/>
        <v>79141.478999999992</v>
      </c>
    </row>
    <row r="38" spans="1:14">
      <c r="A38" s="336" t="s">
        <v>325</v>
      </c>
      <c r="B38" s="362">
        <v>5002.0049999999992</v>
      </c>
      <c r="C38" s="362">
        <v>4842.3540000000003</v>
      </c>
      <c r="D38" s="362">
        <v>4867.4520000000002</v>
      </c>
      <c r="E38" s="362">
        <v>4951.7139999999999</v>
      </c>
      <c r="F38" s="362">
        <v>4953.5060000000003</v>
      </c>
      <c r="G38" s="362">
        <v>5030.5969999999998</v>
      </c>
      <c r="H38" s="202">
        <v>5163.2640000000001</v>
      </c>
      <c r="I38" s="202">
        <v>5324.616</v>
      </c>
      <c r="J38" s="185">
        <v>5342.5439999999999</v>
      </c>
      <c r="K38" s="380">
        <v>5338.9579999999996</v>
      </c>
      <c r="L38" s="378">
        <v>5324.616</v>
      </c>
      <c r="M38" s="185">
        <v>5281.5889999999999</v>
      </c>
      <c r="N38" s="170">
        <f t="shared" si="3"/>
        <v>61423.215000000011</v>
      </c>
    </row>
    <row r="39" spans="1:14">
      <c r="A39" s="339" t="s">
        <v>326</v>
      </c>
      <c r="B39" s="363">
        <v>340412.43100000004</v>
      </c>
      <c r="C39" s="363">
        <v>340078.027</v>
      </c>
      <c r="D39" s="363">
        <v>342236.55700000003</v>
      </c>
      <c r="E39" s="363">
        <v>341935.36499999999</v>
      </c>
      <c r="F39" s="363">
        <v>344468.59100000001</v>
      </c>
      <c r="G39" s="363">
        <v>344941.89299999998</v>
      </c>
      <c r="H39" s="341">
        <v>347996.82199999999</v>
      </c>
      <c r="I39" s="341">
        <v>348369.723</v>
      </c>
      <c r="J39" s="346">
        <v>348445.02299999999</v>
      </c>
      <c r="K39" s="382">
        <v>349235.64500000002</v>
      </c>
      <c r="L39" s="379">
        <v>349791.41700000002</v>
      </c>
      <c r="M39" s="346">
        <v>352066.478</v>
      </c>
      <c r="N39" s="188">
        <f t="shared" si="3"/>
        <v>4149977.9720000001</v>
      </c>
    </row>
    <row r="40" spans="1:14" ht="13.5" thickBot="1">
      <c r="A40" s="337" t="s">
        <v>87</v>
      </c>
      <c r="B40" s="360">
        <f t="shared" ref="B40:G40" si="4">SUM(B25:B39)</f>
        <v>1229496.3920000002</v>
      </c>
      <c r="C40" s="360">
        <f t="shared" si="4"/>
        <v>1230450.6359999999</v>
      </c>
      <c r="D40" s="360">
        <f t="shared" si="4"/>
        <v>1235429.2290000001</v>
      </c>
      <c r="E40" s="360">
        <f t="shared" si="4"/>
        <v>1236325.6359999999</v>
      </c>
      <c r="F40" s="360">
        <f t="shared" si="4"/>
        <v>1245596.206</v>
      </c>
      <c r="G40" s="360">
        <f t="shared" si="4"/>
        <v>1247324.4680000001</v>
      </c>
      <c r="H40" s="189">
        <f t="shared" ref="H40:N40" si="5">SUM(H25:H39)</f>
        <v>1251130.5789999997</v>
      </c>
      <c r="I40" s="189">
        <f t="shared" si="5"/>
        <v>1256673.915</v>
      </c>
      <c r="J40" s="189">
        <f t="shared" si="5"/>
        <v>1263049.1159999999</v>
      </c>
      <c r="K40" s="189">
        <f t="shared" si="5"/>
        <v>1266256.429</v>
      </c>
      <c r="L40" s="189">
        <f t="shared" si="5"/>
        <v>1269028.1040000003</v>
      </c>
      <c r="M40" s="189">
        <f t="shared" si="5"/>
        <v>1274531.9939999999</v>
      </c>
      <c r="N40" s="189">
        <f t="shared" si="5"/>
        <v>15005292.704</v>
      </c>
    </row>
    <row r="41" spans="1:14" ht="13.5" thickTop="1"/>
  </sheetData>
  <phoneticPr fontId="33" type="noConversion"/>
  <hyperlinks>
    <hyperlink ref="A1" location="INDICE!C3" display="Volver al Indice"/>
  </hyperlinks>
  <printOptions horizontalCentered="1"/>
  <pageMargins left="0.19685039370078741" right="0.19685039370078741" top="0.19685039370078741" bottom="0.98425196850393704" header="0.39370078740157483" footer="0"/>
  <pageSetup scale="9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Q56"/>
  <sheetViews>
    <sheetView topLeftCell="B1" workbookViewId="0">
      <selection activeCell="B4" sqref="B4"/>
    </sheetView>
  </sheetViews>
  <sheetFormatPr baseColWidth="10" defaultColWidth="4.28515625" defaultRowHeight="12.75"/>
  <cols>
    <col min="1" max="1" width="8" customWidth="1"/>
    <col min="2" max="2" width="17.5703125" bestFit="1" customWidth="1"/>
    <col min="3" max="10" width="8.28515625" bestFit="1" customWidth="1"/>
    <col min="11" max="11" width="10.28515625" customWidth="1"/>
    <col min="12" max="12" width="8.140625" bestFit="1" customWidth="1"/>
    <col min="13" max="13" width="10" customWidth="1"/>
    <col min="14" max="14" width="10.28515625" bestFit="1" customWidth="1"/>
    <col min="15" max="15" width="13.42578125" bestFit="1" customWidth="1"/>
    <col min="16" max="16" width="7.5703125" customWidth="1"/>
  </cols>
  <sheetData>
    <row r="1" spans="1:17" ht="2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7" ht="15.75">
      <c r="A2" s="4"/>
      <c r="B2" s="226" t="s">
        <v>229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4"/>
    </row>
    <row r="3" spans="1:17" ht="15.75">
      <c r="A3" s="4"/>
      <c r="B3" s="226" t="s">
        <v>377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4"/>
    </row>
    <row r="4" spans="1:17" ht="13.5" thickBot="1">
      <c r="A4" s="4"/>
      <c r="B4" s="2" t="s">
        <v>9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4"/>
    </row>
    <row r="5" spans="1:17" ht="17.25" customHeight="1" thickTop="1">
      <c r="A5" s="4"/>
      <c r="B5" s="227"/>
      <c r="C5" s="228" t="s">
        <v>0</v>
      </c>
      <c r="D5" s="228" t="s">
        <v>1</v>
      </c>
      <c r="E5" s="228" t="s">
        <v>2</v>
      </c>
      <c r="F5" s="228" t="s">
        <v>3</v>
      </c>
      <c r="G5" s="228" t="s">
        <v>4</v>
      </c>
      <c r="H5" s="229" t="s">
        <v>11</v>
      </c>
      <c r="I5" s="229" t="s">
        <v>5</v>
      </c>
      <c r="J5" s="229" t="s">
        <v>6</v>
      </c>
      <c r="K5" s="229" t="s">
        <v>7</v>
      </c>
      <c r="L5" s="229" t="s">
        <v>8</v>
      </c>
      <c r="M5" s="229" t="s">
        <v>12</v>
      </c>
      <c r="N5" s="229" t="s">
        <v>13</v>
      </c>
      <c r="O5" s="229" t="s">
        <v>14</v>
      </c>
      <c r="P5" s="4"/>
      <c r="Q5" s="230"/>
    </row>
    <row r="6" spans="1:17">
      <c r="A6" s="4"/>
      <c r="B6" s="231" t="s">
        <v>68</v>
      </c>
      <c r="C6" s="232"/>
      <c r="D6" s="232"/>
      <c r="E6" s="232"/>
      <c r="F6" s="232"/>
      <c r="G6" s="232"/>
      <c r="H6" s="233"/>
      <c r="I6" s="233"/>
      <c r="J6" s="233"/>
      <c r="K6" s="233"/>
      <c r="L6" s="233"/>
      <c r="M6" s="233"/>
      <c r="N6" s="233"/>
      <c r="O6" s="233"/>
      <c r="P6" s="4"/>
    </row>
    <row r="7" spans="1:17" ht="21.75" customHeight="1">
      <c r="A7" s="4"/>
      <c r="B7" s="234" t="s">
        <v>230</v>
      </c>
      <c r="C7" s="7">
        <v>1228</v>
      </c>
      <c r="D7" s="7">
        <v>1118</v>
      </c>
      <c r="E7" s="7">
        <v>1211</v>
      </c>
      <c r="F7" s="7">
        <v>1081</v>
      </c>
      <c r="G7" s="7">
        <v>1149</v>
      </c>
      <c r="H7" s="8">
        <v>1056</v>
      </c>
      <c r="I7" s="8">
        <v>972</v>
      </c>
      <c r="J7" s="8">
        <v>988</v>
      </c>
      <c r="K7" s="8">
        <v>969</v>
      </c>
      <c r="L7" s="8">
        <v>815</v>
      </c>
      <c r="M7" s="8">
        <v>865</v>
      </c>
      <c r="N7" s="8">
        <v>790</v>
      </c>
      <c r="O7" s="27">
        <f>AVERAGE(C7:N7)</f>
        <v>1020.1666666666666</v>
      </c>
      <c r="P7" s="4"/>
    </row>
    <row r="8" spans="1:17">
      <c r="A8" s="4"/>
      <c r="B8" s="234" t="s">
        <v>89</v>
      </c>
      <c r="C8" s="7">
        <v>1093</v>
      </c>
      <c r="D8" s="7">
        <v>1160</v>
      </c>
      <c r="E8" s="7">
        <v>1115</v>
      </c>
      <c r="F8" s="7">
        <v>886</v>
      </c>
      <c r="G8" s="7">
        <v>988</v>
      </c>
      <c r="H8" s="8">
        <v>840</v>
      </c>
      <c r="I8" s="8">
        <v>892</v>
      </c>
      <c r="J8" s="8">
        <v>822</v>
      </c>
      <c r="K8" s="8">
        <v>1059</v>
      </c>
      <c r="L8" s="8">
        <v>825</v>
      </c>
      <c r="M8" s="8">
        <v>852</v>
      </c>
      <c r="N8" s="8">
        <v>818</v>
      </c>
      <c r="O8" s="27">
        <f>AVERAGE(C8:N8)</f>
        <v>945.83333333333337</v>
      </c>
      <c r="P8" s="4"/>
    </row>
    <row r="9" spans="1:17">
      <c r="A9" s="4"/>
      <c r="B9" s="234" t="s">
        <v>90</v>
      </c>
      <c r="C9" s="7">
        <v>361</v>
      </c>
      <c r="D9" s="7">
        <v>351</v>
      </c>
      <c r="E9" s="7">
        <v>389</v>
      </c>
      <c r="F9" s="7">
        <v>335</v>
      </c>
      <c r="G9" s="7">
        <v>375</v>
      </c>
      <c r="H9" s="8">
        <v>310</v>
      </c>
      <c r="I9" s="8">
        <v>342</v>
      </c>
      <c r="J9" s="8">
        <v>306</v>
      </c>
      <c r="K9" s="8">
        <v>253</v>
      </c>
      <c r="L9" s="8">
        <v>241</v>
      </c>
      <c r="M9" s="8">
        <v>248</v>
      </c>
      <c r="N9" s="8">
        <v>216</v>
      </c>
      <c r="O9" s="27">
        <f>AVERAGE(C9:N9)</f>
        <v>310.58333333333331</v>
      </c>
      <c r="P9" s="4"/>
    </row>
    <row r="10" spans="1:17">
      <c r="A10" s="4"/>
      <c r="B10" s="234" t="s">
        <v>231</v>
      </c>
      <c r="C10" s="7">
        <v>542</v>
      </c>
      <c r="D10" s="7">
        <v>499</v>
      </c>
      <c r="E10" s="7">
        <v>488</v>
      </c>
      <c r="F10" s="7">
        <v>492</v>
      </c>
      <c r="G10" s="7">
        <v>484</v>
      </c>
      <c r="H10" s="8">
        <v>325</v>
      </c>
      <c r="I10" s="8">
        <v>287</v>
      </c>
      <c r="J10" s="8">
        <v>273</v>
      </c>
      <c r="K10" s="8">
        <v>255</v>
      </c>
      <c r="L10" s="8">
        <v>288</v>
      </c>
      <c r="M10" s="8">
        <v>272</v>
      </c>
      <c r="N10" s="8">
        <v>248</v>
      </c>
      <c r="O10" s="27">
        <f>AVERAGE(C10:N10)</f>
        <v>371.08333333333331</v>
      </c>
      <c r="P10" s="4"/>
    </row>
    <row r="11" spans="1:17">
      <c r="A11" s="4"/>
      <c r="B11" s="234" t="s">
        <v>92</v>
      </c>
      <c r="C11" s="7">
        <v>92</v>
      </c>
      <c r="D11" s="7">
        <v>83</v>
      </c>
      <c r="E11" s="7">
        <v>82</v>
      </c>
      <c r="F11" s="7">
        <v>88</v>
      </c>
      <c r="G11" s="7">
        <v>86</v>
      </c>
      <c r="H11" s="8">
        <v>73</v>
      </c>
      <c r="I11" s="8">
        <v>62</v>
      </c>
      <c r="J11" s="8">
        <v>68</v>
      </c>
      <c r="K11" s="8">
        <v>58</v>
      </c>
      <c r="L11" s="8">
        <v>56</v>
      </c>
      <c r="M11" s="8">
        <v>56</v>
      </c>
      <c r="N11" s="8">
        <v>69</v>
      </c>
      <c r="O11" s="27">
        <f>AVERAGE(C11:N11)</f>
        <v>72.75</v>
      </c>
      <c r="P11" s="4"/>
    </row>
    <row r="12" spans="1:17">
      <c r="A12" s="4"/>
      <c r="B12" s="235"/>
      <c r="C12" s="7"/>
      <c r="D12" s="7"/>
      <c r="E12" s="7"/>
      <c r="F12" s="7"/>
      <c r="G12" s="7"/>
      <c r="H12" s="8"/>
      <c r="I12" s="8"/>
      <c r="J12" s="8"/>
      <c r="K12" s="8"/>
      <c r="L12" s="8"/>
      <c r="M12" s="8"/>
      <c r="N12" s="8"/>
      <c r="O12" s="8"/>
      <c r="P12" s="4"/>
    </row>
    <row r="13" spans="1:17" ht="15.75">
      <c r="A13" s="4"/>
      <c r="B13" s="236" t="s">
        <v>232</v>
      </c>
      <c r="C13" s="237">
        <f>SUM(C7:C12)</f>
        <v>3316</v>
      </c>
      <c r="D13" s="237">
        <f t="shared" ref="D13:O13" si="0">SUM(D7:D12)</f>
        <v>3211</v>
      </c>
      <c r="E13" s="237">
        <f t="shared" si="0"/>
        <v>3285</v>
      </c>
      <c r="F13" s="237">
        <f t="shared" si="0"/>
        <v>2882</v>
      </c>
      <c r="G13" s="237">
        <f t="shared" si="0"/>
        <v>3082</v>
      </c>
      <c r="H13" s="238">
        <f t="shared" si="0"/>
        <v>2604</v>
      </c>
      <c r="I13" s="238">
        <f t="shared" si="0"/>
        <v>2555</v>
      </c>
      <c r="J13" s="238">
        <f t="shared" si="0"/>
        <v>2457</v>
      </c>
      <c r="K13" s="238">
        <f t="shared" si="0"/>
        <v>2594</v>
      </c>
      <c r="L13" s="238">
        <f t="shared" si="0"/>
        <v>2225</v>
      </c>
      <c r="M13" s="238">
        <f t="shared" si="0"/>
        <v>2293</v>
      </c>
      <c r="N13" s="238">
        <f t="shared" si="0"/>
        <v>2141</v>
      </c>
      <c r="O13" s="238">
        <f t="shared" si="0"/>
        <v>2720.416666666667</v>
      </c>
      <c r="P13" s="4"/>
    </row>
    <row r="14" spans="1:17">
      <c r="A14" s="4"/>
      <c r="B14" s="235"/>
      <c r="C14" s="7"/>
      <c r="D14" s="7"/>
      <c r="E14" s="7"/>
      <c r="F14" s="7"/>
      <c r="G14" s="7"/>
      <c r="H14" s="8"/>
      <c r="I14" s="8"/>
      <c r="J14" s="8"/>
      <c r="K14" s="8"/>
      <c r="L14" s="8"/>
      <c r="M14" s="8"/>
      <c r="N14" s="8"/>
      <c r="O14" s="8"/>
      <c r="P14" s="4"/>
    </row>
    <row r="15" spans="1:17">
      <c r="A15" s="4"/>
      <c r="B15" s="468" t="s">
        <v>375</v>
      </c>
      <c r="C15" s="184">
        <v>790</v>
      </c>
      <c r="D15" s="7">
        <v>784</v>
      </c>
      <c r="E15" s="7">
        <v>721</v>
      </c>
      <c r="F15" s="7">
        <v>664</v>
      </c>
      <c r="G15" s="7">
        <v>628</v>
      </c>
      <c r="H15" s="8">
        <v>633</v>
      </c>
      <c r="I15" s="8">
        <v>604</v>
      </c>
      <c r="J15" s="8">
        <v>505</v>
      </c>
      <c r="K15" s="8">
        <v>509</v>
      </c>
      <c r="L15" s="8">
        <v>460</v>
      </c>
      <c r="M15" s="8">
        <v>469</v>
      </c>
      <c r="N15" s="8">
        <v>465</v>
      </c>
      <c r="O15" s="27">
        <f>AVERAGE(C15:N15)</f>
        <v>602.66666666666663</v>
      </c>
      <c r="P15" s="4"/>
    </row>
    <row r="16" spans="1:17">
      <c r="A16" s="4"/>
      <c r="B16" s="239"/>
      <c r="C16" s="37"/>
      <c r="D16" s="37"/>
      <c r="E16" s="37"/>
      <c r="F16" s="37"/>
      <c r="G16" s="37"/>
      <c r="H16" s="104"/>
      <c r="I16" s="104"/>
      <c r="J16" s="104"/>
      <c r="K16" s="104"/>
      <c r="L16" s="104"/>
      <c r="M16" s="104"/>
      <c r="N16" s="104"/>
      <c r="O16" s="104"/>
      <c r="P16" s="4"/>
    </row>
    <row r="17" spans="1:16" ht="16.5" thickBot="1">
      <c r="A17" s="4"/>
      <c r="B17" s="240" t="s">
        <v>42</v>
      </c>
      <c r="C17" s="241">
        <f t="shared" ref="C17:O17" si="1">+C13+C15</f>
        <v>4106</v>
      </c>
      <c r="D17" s="241">
        <f t="shared" si="1"/>
        <v>3995</v>
      </c>
      <c r="E17" s="241">
        <f t="shared" si="1"/>
        <v>4006</v>
      </c>
      <c r="F17" s="241">
        <f t="shared" si="1"/>
        <v>3546</v>
      </c>
      <c r="G17" s="241">
        <f t="shared" si="1"/>
        <v>3710</v>
      </c>
      <c r="H17" s="242">
        <f t="shared" si="1"/>
        <v>3237</v>
      </c>
      <c r="I17" s="242">
        <f t="shared" si="1"/>
        <v>3159</v>
      </c>
      <c r="J17" s="242">
        <f t="shared" si="1"/>
        <v>2962</v>
      </c>
      <c r="K17" s="242">
        <f t="shared" si="1"/>
        <v>3103</v>
      </c>
      <c r="L17" s="242">
        <f t="shared" si="1"/>
        <v>2685</v>
      </c>
      <c r="M17" s="242">
        <f t="shared" si="1"/>
        <v>2762</v>
      </c>
      <c r="N17" s="242">
        <f t="shared" si="1"/>
        <v>2606</v>
      </c>
      <c r="O17" s="242">
        <f t="shared" si="1"/>
        <v>3323.0833333333335</v>
      </c>
      <c r="P17" s="4"/>
    </row>
    <row r="18" spans="1:16" ht="16.5" thickTop="1">
      <c r="A18" s="4"/>
      <c r="B18" s="34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4"/>
    </row>
    <row r="19" spans="1:16">
      <c r="A19" s="4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4"/>
    </row>
    <row r="20" spans="1:16" ht="15.75">
      <c r="A20" s="4"/>
      <c r="B20" s="226" t="s">
        <v>233</v>
      </c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4"/>
    </row>
    <row r="21" spans="1:16" ht="15.75">
      <c r="A21" s="4"/>
      <c r="B21" s="226" t="s">
        <v>377</v>
      </c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4"/>
    </row>
    <row r="22" spans="1:16" ht="15.75" thickBot="1">
      <c r="A22" s="4"/>
      <c r="B22" s="243" t="s">
        <v>85</v>
      </c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4"/>
    </row>
    <row r="23" spans="1:16" ht="21" customHeight="1" thickTop="1">
      <c r="A23" s="4"/>
      <c r="B23" s="158"/>
      <c r="C23" s="244" t="s">
        <v>0</v>
      </c>
      <c r="D23" s="244" t="s">
        <v>1</v>
      </c>
      <c r="E23" s="244" t="s">
        <v>2</v>
      </c>
      <c r="F23" s="244" t="s">
        <v>3</v>
      </c>
      <c r="G23" s="244" t="s">
        <v>4</v>
      </c>
      <c r="H23" s="229" t="s">
        <v>11</v>
      </c>
      <c r="I23" s="229" t="s">
        <v>5</v>
      </c>
      <c r="J23" s="229" t="s">
        <v>6</v>
      </c>
      <c r="K23" s="229" t="s">
        <v>7</v>
      </c>
      <c r="L23" s="229" t="s">
        <v>8</v>
      </c>
      <c r="M23" s="229" t="s">
        <v>12</v>
      </c>
      <c r="N23" s="229" t="s">
        <v>13</v>
      </c>
      <c r="O23" s="229" t="s">
        <v>42</v>
      </c>
      <c r="P23" s="4"/>
    </row>
    <row r="24" spans="1:16">
      <c r="A24" s="4"/>
      <c r="B24" s="231" t="s">
        <v>68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3"/>
      <c r="P24" s="4"/>
    </row>
    <row r="25" spans="1:16">
      <c r="A25" s="4"/>
      <c r="B25" s="234" t="s">
        <v>230</v>
      </c>
      <c r="C25" s="184">
        <v>13905</v>
      </c>
      <c r="D25" s="184">
        <v>12681</v>
      </c>
      <c r="E25" s="184">
        <v>13901</v>
      </c>
      <c r="F25" s="184">
        <v>12113</v>
      </c>
      <c r="G25" s="184">
        <v>13232</v>
      </c>
      <c r="H25" s="184">
        <v>12185</v>
      </c>
      <c r="I25" s="184">
        <v>11223</v>
      </c>
      <c r="J25" s="184">
        <v>11204</v>
      </c>
      <c r="K25" s="184">
        <v>10971</v>
      </c>
      <c r="L25" s="184">
        <v>9190</v>
      </c>
      <c r="M25" s="184">
        <v>9611</v>
      </c>
      <c r="N25" s="184">
        <v>8836</v>
      </c>
      <c r="O25" s="184">
        <f>SUM(C25:N25)</f>
        <v>139052</v>
      </c>
      <c r="P25" s="4"/>
    </row>
    <row r="26" spans="1:16">
      <c r="A26" s="4"/>
      <c r="B26" s="234" t="s">
        <v>89</v>
      </c>
      <c r="C26" s="184">
        <v>11487</v>
      </c>
      <c r="D26" s="184">
        <v>13747</v>
      </c>
      <c r="E26" s="184">
        <v>14507</v>
      </c>
      <c r="F26" s="184">
        <v>11208</v>
      </c>
      <c r="G26" s="184">
        <v>11741</v>
      </c>
      <c r="H26" s="184">
        <v>10465</v>
      </c>
      <c r="I26" s="184">
        <v>9824</v>
      </c>
      <c r="J26" s="184">
        <v>9692</v>
      </c>
      <c r="K26" s="184">
        <v>11626</v>
      </c>
      <c r="L26" s="184">
        <v>9550</v>
      </c>
      <c r="M26" s="184">
        <v>9818</v>
      </c>
      <c r="N26" s="184">
        <v>8433</v>
      </c>
      <c r="O26" s="184">
        <f>SUM(C26:N26)</f>
        <v>132098</v>
      </c>
      <c r="P26" s="4"/>
    </row>
    <row r="27" spans="1:16">
      <c r="A27" s="4"/>
      <c r="B27" s="234" t="s">
        <v>90</v>
      </c>
      <c r="C27" s="184">
        <v>4110</v>
      </c>
      <c r="D27" s="184">
        <v>4112</v>
      </c>
      <c r="E27" s="184">
        <v>4388</v>
      </c>
      <c r="F27" s="184">
        <v>3754</v>
      </c>
      <c r="G27" s="184">
        <v>4228</v>
      </c>
      <c r="H27" s="184">
        <v>3418</v>
      </c>
      <c r="I27" s="184">
        <v>3901</v>
      </c>
      <c r="J27" s="184">
        <v>3337</v>
      </c>
      <c r="K27" s="184">
        <v>2799</v>
      </c>
      <c r="L27" s="184">
        <v>2716</v>
      </c>
      <c r="M27" s="184">
        <v>2608</v>
      </c>
      <c r="N27" s="184">
        <v>2335</v>
      </c>
      <c r="O27" s="184">
        <f>SUM(C27:N27)</f>
        <v>41706</v>
      </c>
      <c r="P27" s="4"/>
    </row>
    <row r="28" spans="1:16">
      <c r="A28" s="4"/>
      <c r="B28" s="234" t="s">
        <v>231</v>
      </c>
      <c r="C28" s="184">
        <v>5783</v>
      </c>
      <c r="D28" s="184">
        <v>5597</v>
      </c>
      <c r="E28" s="184">
        <v>5234</v>
      </c>
      <c r="F28" s="184">
        <v>5363</v>
      </c>
      <c r="G28" s="184">
        <v>5404</v>
      </c>
      <c r="H28" s="184">
        <v>3687</v>
      </c>
      <c r="I28" s="184">
        <v>3584</v>
      </c>
      <c r="J28" s="184">
        <v>3022</v>
      </c>
      <c r="K28" s="184">
        <v>2980</v>
      </c>
      <c r="L28" s="184">
        <v>3235</v>
      </c>
      <c r="M28" s="184">
        <v>3111</v>
      </c>
      <c r="N28" s="184">
        <v>2938</v>
      </c>
      <c r="O28" s="184">
        <f>SUM(C28:N28)</f>
        <v>49938</v>
      </c>
      <c r="P28" s="4"/>
    </row>
    <row r="29" spans="1:16">
      <c r="A29" s="4"/>
      <c r="B29" s="234" t="s">
        <v>92</v>
      </c>
      <c r="C29" s="184">
        <v>964</v>
      </c>
      <c r="D29" s="184">
        <v>864</v>
      </c>
      <c r="E29" s="184">
        <v>928</v>
      </c>
      <c r="F29" s="184">
        <v>1072</v>
      </c>
      <c r="G29" s="184">
        <v>1009</v>
      </c>
      <c r="H29" s="184">
        <v>900</v>
      </c>
      <c r="I29" s="184">
        <v>748</v>
      </c>
      <c r="J29" s="184">
        <v>762</v>
      </c>
      <c r="K29" s="184">
        <v>645</v>
      </c>
      <c r="L29" s="184">
        <v>609</v>
      </c>
      <c r="M29" s="184">
        <v>588</v>
      </c>
      <c r="N29" s="184">
        <v>717</v>
      </c>
      <c r="O29" s="184">
        <f>SUM(C29:N29)</f>
        <v>9806</v>
      </c>
      <c r="P29" s="4"/>
    </row>
    <row r="30" spans="1:16">
      <c r="A30" s="4"/>
      <c r="B30" s="23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4"/>
    </row>
    <row r="31" spans="1:16" ht="15.75">
      <c r="A31" s="4"/>
      <c r="B31" s="161" t="s">
        <v>232</v>
      </c>
      <c r="C31" s="237">
        <f t="shared" ref="C31:O31" si="2">SUM(C25:C30)</f>
        <v>36249</v>
      </c>
      <c r="D31" s="237">
        <f t="shared" si="2"/>
        <v>37001</v>
      </c>
      <c r="E31" s="237">
        <f t="shared" si="2"/>
        <v>38958</v>
      </c>
      <c r="F31" s="237">
        <f t="shared" si="2"/>
        <v>33510</v>
      </c>
      <c r="G31" s="237">
        <f t="shared" si="2"/>
        <v>35614</v>
      </c>
      <c r="H31" s="237">
        <f t="shared" si="2"/>
        <v>30655</v>
      </c>
      <c r="I31" s="237">
        <f t="shared" si="2"/>
        <v>29280</v>
      </c>
      <c r="J31" s="237">
        <f t="shared" si="2"/>
        <v>28017</v>
      </c>
      <c r="K31" s="237">
        <f>SUM(K25:K30)</f>
        <v>29021</v>
      </c>
      <c r="L31" s="237">
        <f t="shared" si="2"/>
        <v>25300</v>
      </c>
      <c r="M31" s="237">
        <f t="shared" si="2"/>
        <v>25736</v>
      </c>
      <c r="N31" s="237">
        <f t="shared" si="2"/>
        <v>23259</v>
      </c>
      <c r="O31" s="238">
        <f t="shared" si="2"/>
        <v>372600</v>
      </c>
      <c r="P31" s="4"/>
    </row>
    <row r="32" spans="1:16">
      <c r="A32" s="4"/>
      <c r="B32" s="23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8"/>
      <c r="P32" s="4"/>
    </row>
    <row r="33" spans="1:16">
      <c r="A33" s="4"/>
      <c r="B33" s="468" t="s">
        <v>375</v>
      </c>
      <c r="C33" s="184">
        <v>8982</v>
      </c>
      <c r="D33" s="184">
        <v>8774</v>
      </c>
      <c r="E33" s="184">
        <v>9097</v>
      </c>
      <c r="F33" s="184">
        <v>7473</v>
      </c>
      <c r="G33" s="184">
        <v>7361</v>
      </c>
      <c r="H33" s="184">
        <v>6989</v>
      </c>
      <c r="I33" s="184">
        <v>7354</v>
      </c>
      <c r="J33" s="184">
        <v>6644</v>
      </c>
      <c r="K33" s="184">
        <v>5893</v>
      </c>
      <c r="L33" s="184">
        <v>5845</v>
      </c>
      <c r="M33" s="184">
        <v>5151</v>
      </c>
      <c r="N33" s="184">
        <v>5440</v>
      </c>
      <c r="O33" s="184">
        <f>SUM(C33:N33)</f>
        <v>85003</v>
      </c>
      <c r="P33" s="4"/>
    </row>
    <row r="34" spans="1:16">
      <c r="A34" s="4"/>
      <c r="B34" s="239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104"/>
      <c r="P34" s="4"/>
    </row>
    <row r="35" spans="1:16" ht="16.5" thickBot="1">
      <c r="A35" s="4"/>
      <c r="B35" s="240" t="s">
        <v>42</v>
      </c>
      <c r="C35" s="241">
        <f t="shared" ref="C35:O35" si="3">+C33+C31</f>
        <v>45231</v>
      </c>
      <c r="D35" s="241">
        <f t="shared" si="3"/>
        <v>45775</v>
      </c>
      <c r="E35" s="241">
        <f t="shared" si="3"/>
        <v>48055</v>
      </c>
      <c r="F35" s="241">
        <f t="shared" si="3"/>
        <v>40983</v>
      </c>
      <c r="G35" s="241">
        <f t="shared" si="3"/>
        <v>42975</v>
      </c>
      <c r="H35" s="242">
        <f t="shared" si="3"/>
        <v>37644</v>
      </c>
      <c r="I35" s="242">
        <f t="shared" si="3"/>
        <v>36634</v>
      </c>
      <c r="J35" s="242">
        <f t="shared" si="3"/>
        <v>34661</v>
      </c>
      <c r="K35" s="242">
        <f t="shared" si="3"/>
        <v>34914</v>
      </c>
      <c r="L35" s="242">
        <f t="shared" si="3"/>
        <v>31145</v>
      </c>
      <c r="M35" s="242">
        <f t="shared" si="3"/>
        <v>30887</v>
      </c>
      <c r="N35" s="242">
        <f t="shared" si="3"/>
        <v>28699</v>
      </c>
      <c r="O35" s="242">
        <f t="shared" si="3"/>
        <v>457603</v>
      </c>
      <c r="P35" s="4"/>
    </row>
    <row r="36" spans="1:16" ht="13.5" thickTop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 t="s">
        <v>9</v>
      </c>
      <c r="P38" s="4"/>
    </row>
    <row r="39" spans="1:1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1" spans="1:16">
      <c r="G41" s="24"/>
    </row>
    <row r="42" spans="1:16">
      <c r="G42" s="24"/>
    </row>
    <row r="43" spans="1:16">
      <c r="G43" s="24"/>
    </row>
    <row r="44" spans="1:16">
      <c r="G44" s="24"/>
    </row>
    <row r="45" spans="1:16">
      <c r="G45" s="24"/>
    </row>
    <row r="46" spans="1:16">
      <c r="G46" s="24"/>
    </row>
    <row r="47" spans="1:16">
      <c r="G47" s="24"/>
    </row>
    <row r="48" spans="1:16">
      <c r="G48" s="24"/>
    </row>
    <row r="49" spans="7:7">
      <c r="G49" s="24"/>
    </row>
    <row r="50" spans="7:7">
      <c r="G50" s="24"/>
    </row>
    <row r="51" spans="7:7">
      <c r="G51" s="24"/>
    </row>
    <row r="52" spans="7:7">
      <c r="G52" s="24"/>
    </row>
    <row r="53" spans="7:7">
      <c r="G53" s="24"/>
    </row>
    <row r="54" spans="7:7">
      <c r="G54" s="24"/>
    </row>
    <row r="55" spans="7:7">
      <c r="G55" s="24"/>
    </row>
    <row r="56" spans="7:7">
      <c r="G56" s="24">
        <v>65123</v>
      </c>
    </row>
  </sheetData>
  <phoneticPr fontId="0" type="noConversion"/>
  <hyperlinks>
    <hyperlink ref="O38" location="INDICE!C3" display="Volver al Indice"/>
    <hyperlink ref="B4" location="INDICE!C3" display="Volver al Indice"/>
  </hyperlinks>
  <printOptions horizontalCentered="1"/>
  <pageMargins left="0.19685039370078741" right="0.19685039370078741" top="0.82677165354330717" bottom="0.98425196850393704" header="0" footer="0"/>
  <pageSetup scale="98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0"/>
  <sheetViews>
    <sheetView zoomScaleNormal="100" workbookViewId="0">
      <selection activeCell="C1" sqref="C1"/>
    </sheetView>
  </sheetViews>
  <sheetFormatPr baseColWidth="10" defaultRowHeight="12.75"/>
  <cols>
    <col min="1" max="1" width="5.42578125" customWidth="1"/>
    <col min="2" max="2" width="32.28515625" customWidth="1"/>
    <col min="3" max="8" width="9.140625" customWidth="1"/>
    <col min="9" max="9" width="10.140625" customWidth="1"/>
    <col min="15" max="15" width="11.42578125" style="517"/>
  </cols>
  <sheetData>
    <row r="1" spans="1:16">
      <c r="A1" s="4"/>
      <c r="B1" s="4"/>
      <c r="C1" s="2" t="s">
        <v>9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P1" s="4"/>
    </row>
    <row r="2" spans="1:16">
      <c r="A2" s="4"/>
      <c r="B2" s="285" t="s">
        <v>261</v>
      </c>
      <c r="C2" s="286"/>
      <c r="D2" s="286"/>
      <c r="E2" s="286"/>
      <c r="F2" s="286"/>
      <c r="G2" s="286"/>
      <c r="H2" s="287"/>
      <c r="I2" s="287"/>
      <c r="J2" s="287"/>
      <c r="K2" s="287"/>
      <c r="L2" s="287"/>
      <c r="M2" s="287"/>
      <c r="N2" s="287"/>
      <c r="P2" s="4"/>
    </row>
    <row r="3" spans="1:16">
      <c r="A3" s="4"/>
      <c r="B3" s="285" t="s">
        <v>370</v>
      </c>
      <c r="C3" s="285"/>
      <c r="D3" s="285"/>
      <c r="E3" s="285"/>
      <c r="F3" s="285"/>
      <c r="G3" s="285"/>
      <c r="H3" s="287"/>
      <c r="I3" s="287"/>
      <c r="J3" s="287"/>
      <c r="K3" s="287"/>
      <c r="L3" s="287"/>
      <c r="M3" s="287"/>
      <c r="N3" s="287"/>
      <c r="P3" s="4"/>
    </row>
    <row r="4" spans="1:16">
      <c r="A4" s="4"/>
      <c r="B4" s="288">
        <v>2011</v>
      </c>
      <c r="C4" s="288"/>
      <c r="D4" s="288"/>
      <c r="E4" s="288"/>
      <c r="F4" s="288"/>
      <c r="G4" s="288"/>
      <c r="H4" s="287"/>
      <c r="I4" s="287"/>
      <c r="J4" s="287"/>
      <c r="K4" s="287"/>
      <c r="L4" s="287"/>
      <c r="M4" s="287"/>
      <c r="N4" s="287"/>
      <c r="P4" s="4"/>
    </row>
    <row r="5" spans="1:16" ht="13.5" thickBot="1">
      <c r="A5" s="4"/>
      <c r="B5" s="288"/>
      <c r="C5" s="5"/>
      <c r="D5" s="288"/>
      <c r="E5" s="288"/>
      <c r="F5" s="288"/>
      <c r="G5" s="288"/>
      <c r="H5" s="198"/>
      <c r="I5" s="198"/>
      <c r="J5" s="198"/>
      <c r="K5" s="198"/>
      <c r="L5" s="198"/>
      <c r="M5" s="198"/>
      <c r="N5" s="198"/>
      <c r="P5" s="4"/>
    </row>
    <row r="6" spans="1:16" ht="19.5" customHeight="1" thickTop="1">
      <c r="A6" s="4"/>
      <c r="B6" s="289" t="s">
        <v>308</v>
      </c>
      <c r="C6" s="290" t="s">
        <v>0</v>
      </c>
      <c r="D6" s="290" t="s">
        <v>1</v>
      </c>
      <c r="E6" s="290" t="s">
        <v>2</v>
      </c>
      <c r="F6" s="290" t="s">
        <v>3</v>
      </c>
      <c r="G6" s="290" t="s">
        <v>4</v>
      </c>
      <c r="H6" s="290" t="s">
        <v>11</v>
      </c>
      <c r="I6" s="290" t="s">
        <v>5</v>
      </c>
      <c r="J6" s="290" t="s">
        <v>6</v>
      </c>
      <c r="K6" s="290" t="s">
        <v>7</v>
      </c>
      <c r="L6" s="290" t="s">
        <v>8</v>
      </c>
      <c r="M6" s="290" t="s">
        <v>12</v>
      </c>
      <c r="N6" s="290" t="s">
        <v>13</v>
      </c>
      <c r="O6" s="30" t="s">
        <v>14</v>
      </c>
      <c r="P6" s="4"/>
    </row>
    <row r="7" spans="1:16" ht="16.5" customHeight="1">
      <c r="A7" s="4"/>
      <c r="B7" s="291" t="s">
        <v>373</v>
      </c>
      <c r="C7" s="192">
        <f t="shared" ref="C7:N7" si="0">+C8+C9+C10+C11</f>
        <v>446828</v>
      </c>
      <c r="D7" s="192">
        <f t="shared" si="0"/>
        <v>437113</v>
      </c>
      <c r="E7" s="192">
        <f t="shared" si="0"/>
        <v>447600</v>
      </c>
      <c r="F7" s="192">
        <f t="shared" si="0"/>
        <v>446646</v>
      </c>
      <c r="G7" s="192">
        <f t="shared" si="0"/>
        <v>453078</v>
      </c>
      <c r="H7" s="192">
        <f t="shared" si="0"/>
        <v>452877</v>
      </c>
      <c r="I7" s="192">
        <f t="shared" si="0"/>
        <v>454944</v>
      </c>
      <c r="J7" s="192">
        <f t="shared" si="0"/>
        <v>456503</v>
      </c>
      <c r="K7" s="192">
        <f t="shared" si="0"/>
        <v>455798</v>
      </c>
      <c r="L7" s="192">
        <f t="shared" si="0"/>
        <v>454816</v>
      </c>
      <c r="M7" s="192">
        <f t="shared" si="0"/>
        <v>459311</v>
      </c>
      <c r="N7" s="192">
        <f t="shared" si="0"/>
        <v>457432</v>
      </c>
      <c r="O7" s="54">
        <f>AVERAGE(C7:N7)</f>
        <v>451912.16666666669</v>
      </c>
      <c r="P7" s="4"/>
    </row>
    <row r="8" spans="1:16" ht="17.25" customHeight="1">
      <c r="A8" s="4"/>
      <c r="B8" s="291" t="s">
        <v>258</v>
      </c>
      <c r="C8" s="191">
        <v>38541</v>
      </c>
      <c r="D8" s="191">
        <v>38145</v>
      </c>
      <c r="E8" s="191">
        <v>38656</v>
      </c>
      <c r="F8" s="454">
        <v>38597</v>
      </c>
      <c r="G8" s="454">
        <v>38605</v>
      </c>
      <c r="H8" s="454">
        <v>38629</v>
      </c>
      <c r="I8" s="454">
        <v>38784</v>
      </c>
      <c r="J8" s="454">
        <v>38951</v>
      </c>
      <c r="K8" s="454">
        <v>38838</v>
      </c>
      <c r="L8" s="454">
        <v>38771</v>
      </c>
      <c r="M8" s="195">
        <v>38742</v>
      </c>
      <c r="N8" s="195">
        <v>38715</v>
      </c>
      <c r="O8" s="35">
        <f>AVERAGE(C8:N8)</f>
        <v>38664.5</v>
      </c>
      <c r="P8" s="4"/>
    </row>
    <row r="9" spans="1:16" ht="16.5" customHeight="1">
      <c r="A9" s="4"/>
      <c r="B9" s="291" t="s">
        <v>259</v>
      </c>
      <c r="C9" s="191">
        <v>35732</v>
      </c>
      <c r="D9" s="191">
        <v>36580</v>
      </c>
      <c r="E9" s="191">
        <v>37614</v>
      </c>
      <c r="F9" s="304">
        <v>38647</v>
      </c>
      <c r="G9" s="191">
        <v>39323</v>
      </c>
      <c r="H9" s="195">
        <v>40537</v>
      </c>
      <c r="I9" s="195">
        <v>42287</v>
      </c>
      <c r="J9" s="195">
        <v>42823</v>
      </c>
      <c r="K9" s="195">
        <v>42761</v>
      </c>
      <c r="L9" s="195">
        <v>42508</v>
      </c>
      <c r="M9" s="195">
        <v>42719</v>
      </c>
      <c r="N9" s="195">
        <v>42692</v>
      </c>
      <c r="O9" s="35">
        <f t="shared" ref="O9:O11" si="1">AVERAGE(C9:N9)</f>
        <v>40351.916666666664</v>
      </c>
      <c r="P9" s="4"/>
    </row>
    <row r="10" spans="1:16" ht="16.5" customHeight="1">
      <c r="A10" s="4"/>
      <c r="B10" s="291" t="s">
        <v>260</v>
      </c>
      <c r="C10" s="191">
        <v>13729</v>
      </c>
      <c r="D10" s="191">
        <v>13594</v>
      </c>
      <c r="E10" s="304">
        <v>13626</v>
      </c>
      <c r="F10" s="191">
        <v>13621</v>
      </c>
      <c r="G10" s="191">
        <v>13656</v>
      </c>
      <c r="H10" s="191">
        <v>13631</v>
      </c>
      <c r="I10" s="191">
        <v>13666</v>
      </c>
      <c r="J10" s="454">
        <v>13624</v>
      </c>
      <c r="K10" s="191">
        <v>13542</v>
      </c>
      <c r="L10" s="191">
        <v>13579</v>
      </c>
      <c r="M10" s="191">
        <v>13500</v>
      </c>
      <c r="N10" s="191">
        <v>13521</v>
      </c>
      <c r="O10" s="35">
        <f t="shared" si="1"/>
        <v>13607.416666666666</v>
      </c>
      <c r="P10" s="4"/>
    </row>
    <row r="11" spans="1:16" ht="21.75" customHeight="1" thickBot="1">
      <c r="A11" s="4"/>
      <c r="B11" s="369" t="s">
        <v>397</v>
      </c>
      <c r="C11" s="293">
        <v>358826</v>
      </c>
      <c r="D11" s="293">
        <v>348794</v>
      </c>
      <c r="E11" s="293">
        <v>357704</v>
      </c>
      <c r="F11" s="455">
        <v>355781</v>
      </c>
      <c r="G11" s="455">
        <v>361494</v>
      </c>
      <c r="H11" s="455">
        <v>360080</v>
      </c>
      <c r="I11" s="455">
        <v>360207</v>
      </c>
      <c r="J11" s="455">
        <v>361105</v>
      </c>
      <c r="K11" s="293">
        <v>360657</v>
      </c>
      <c r="L11" s="442">
        <v>359958</v>
      </c>
      <c r="M11" s="293">
        <v>364350</v>
      </c>
      <c r="N11" s="293">
        <v>362504</v>
      </c>
      <c r="O11" s="40">
        <f t="shared" si="1"/>
        <v>359288.33333333331</v>
      </c>
      <c r="P11" s="4"/>
    </row>
    <row r="12" spans="1:16" ht="13.5" thickTop="1">
      <c r="A12" s="4"/>
      <c r="B12" s="439" t="s">
        <v>367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 t="s">
        <v>313</v>
      </c>
      <c r="N12" s="198"/>
      <c r="P12" s="4"/>
    </row>
    <row r="13" spans="1:16" s="489" customFormat="1" ht="12">
      <c r="A13" s="487"/>
      <c r="B13" s="318" t="s">
        <v>398</v>
      </c>
      <c r="C13" s="488"/>
      <c r="D13" s="488"/>
      <c r="E13" s="488"/>
      <c r="F13" s="488"/>
      <c r="G13" s="488"/>
      <c r="H13" s="488"/>
      <c r="I13" s="488"/>
      <c r="J13" s="488"/>
      <c r="K13" s="488"/>
      <c r="O13" s="568"/>
      <c r="P13" s="487"/>
    </row>
    <row r="14" spans="1:16">
      <c r="A14" s="4"/>
      <c r="C14" s="37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P14" s="4"/>
    </row>
    <row r="15" spans="1:16">
      <c r="A15" s="4"/>
      <c r="B15" s="285" t="s">
        <v>256</v>
      </c>
      <c r="C15" s="286"/>
      <c r="D15" s="286"/>
      <c r="E15" s="286"/>
      <c r="F15" s="286"/>
      <c r="G15" s="286"/>
      <c r="H15" s="287"/>
      <c r="I15" s="287"/>
      <c r="J15" s="287"/>
      <c r="K15" s="287"/>
      <c r="L15" s="287"/>
      <c r="M15" s="287"/>
      <c r="N15" s="287"/>
      <c r="P15" s="4"/>
    </row>
    <row r="16" spans="1:16">
      <c r="A16" s="4"/>
      <c r="B16" s="285" t="s">
        <v>368</v>
      </c>
      <c r="C16" s="285"/>
      <c r="D16" s="285"/>
      <c r="E16" s="285"/>
      <c r="F16" s="285"/>
      <c r="G16" s="285"/>
      <c r="H16" s="287"/>
      <c r="I16" s="287"/>
      <c r="J16" s="287"/>
      <c r="K16" s="287"/>
      <c r="L16" s="287"/>
      <c r="M16" s="287"/>
      <c r="N16" s="287"/>
      <c r="P16" s="4"/>
    </row>
    <row r="17" spans="1:16">
      <c r="A17" s="4"/>
      <c r="B17" s="288">
        <v>2011</v>
      </c>
      <c r="C17" s="288"/>
      <c r="D17" s="288"/>
      <c r="E17" s="288"/>
      <c r="F17" s="288"/>
      <c r="G17" s="288"/>
      <c r="H17" s="287"/>
      <c r="I17" s="287"/>
      <c r="J17" s="287"/>
      <c r="K17" s="287"/>
      <c r="L17" s="287"/>
      <c r="M17" s="287"/>
      <c r="N17" s="287"/>
      <c r="P17" s="4"/>
    </row>
    <row r="18" spans="1:16" ht="13.5" thickBot="1">
      <c r="A18" s="4"/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P18" s="4"/>
    </row>
    <row r="19" spans="1:16" ht="20.25" customHeight="1" thickTop="1">
      <c r="A19" s="4"/>
      <c r="B19" s="289" t="s">
        <v>308</v>
      </c>
      <c r="C19" s="370" t="s">
        <v>0</v>
      </c>
      <c r="D19" s="370" t="s">
        <v>1</v>
      </c>
      <c r="E19" s="370" t="s">
        <v>2</v>
      </c>
      <c r="F19" s="370" t="s">
        <v>3</v>
      </c>
      <c r="G19" s="370" t="s">
        <v>4</v>
      </c>
      <c r="H19" s="370" t="s">
        <v>11</v>
      </c>
      <c r="I19" s="370" t="s">
        <v>5</v>
      </c>
      <c r="J19" s="370" t="s">
        <v>6</v>
      </c>
      <c r="K19" s="370" t="s">
        <v>7</v>
      </c>
      <c r="L19" s="370" t="s">
        <v>8</v>
      </c>
      <c r="M19" s="370" t="s">
        <v>12</v>
      </c>
      <c r="N19" s="370" t="s">
        <v>13</v>
      </c>
      <c r="O19" s="30" t="s">
        <v>14</v>
      </c>
      <c r="P19" s="4"/>
    </row>
    <row r="20" spans="1:16" ht="23.25" customHeight="1">
      <c r="A20" s="4"/>
      <c r="B20" s="291" t="s">
        <v>372</v>
      </c>
      <c r="C20" s="192">
        <f>+C21+C22+C23+C24</f>
        <v>5221491</v>
      </c>
      <c r="D20" s="192">
        <f t="shared" ref="D20:N20" si="2">+D21+D22+D23+D24</f>
        <v>5067662</v>
      </c>
      <c r="E20" s="192">
        <f t="shared" si="2"/>
        <v>5120841</v>
      </c>
      <c r="F20" s="192">
        <f t="shared" si="2"/>
        <v>5117254</v>
      </c>
      <c r="G20" s="192">
        <f t="shared" si="2"/>
        <v>5032317</v>
      </c>
      <c r="H20" s="192">
        <f t="shared" si="2"/>
        <v>5023422</v>
      </c>
      <c r="I20" s="192">
        <f t="shared" si="2"/>
        <v>5080077</v>
      </c>
      <c r="J20" s="192">
        <f>+J21+J22+J23+J24</f>
        <v>5080338</v>
      </c>
      <c r="K20" s="192">
        <f>+K21+K22+K23+K24</f>
        <v>5075675</v>
      </c>
      <c r="L20" s="192">
        <f>+L21+L22+L23+L24</f>
        <v>5095016</v>
      </c>
      <c r="M20" s="192">
        <f t="shared" si="2"/>
        <v>5209053</v>
      </c>
      <c r="N20" s="192">
        <f t="shared" si="2"/>
        <v>5322516</v>
      </c>
      <c r="O20" s="54">
        <f>AVERAGE(C20:N20)</f>
        <v>5120471.833333333</v>
      </c>
      <c r="P20" s="4"/>
    </row>
    <row r="21" spans="1:16" ht="15" customHeight="1">
      <c r="A21" s="4"/>
      <c r="B21" s="291" t="s">
        <v>258</v>
      </c>
      <c r="C21" s="191">
        <v>2110097</v>
      </c>
      <c r="D21" s="191">
        <v>2083512</v>
      </c>
      <c r="E21" s="191">
        <v>2096949</v>
      </c>
      <c r="F21" s="443">
        <v>2100417</v>
      </c>
      <c r="G21" s="443">
        <v>2060067</v>
      </c>
      <c r="H21" s="443">
        <v>2044401</v>
      </c>
      <c r="I21" s="443">
        <v>2031532</v>
      </c>
      <c r="J21" s="454">
        <v>2056163</v>
      </c>
      <c r="K21" s="454">
        <v>2068870</v>
      </c>
      <c r="L21" s="454">
        <v>2068860</v>
      </c>
      <c r="M21" s="195">
        <v>2101994</v>
      </c>
      <c r="N21" s="195">
        <v>2161141</v>
      </c>
      <c r="O21" s="35">
        <f>AVERAGE(C21:N21)</f>
        <v>2082000.25</v>
      </c>
      <c r="P21" s="4"/>
    </row>
    <row r="22" spans="1:16" ht="16.5" customHeight="1">
      <c r="A22" s="4"/>
      <c r="B22" s="291" t="s">
        <v>259</v>
      </c>
      <c r="C22" s="191">
        <v>1414492</v>
      </c>
      <c r="D22" s="191">
        <v>1420323</v>
      </c>
      <c r="E22" s="191">
        <v>1448618</v>
      </c>
      <c r="F22" s="304">
        <v>1441200</v>
      </c>
      <c r="G22" s="191">
        <v>1442099</v>
      </c>
      <c r="H22" s="195">
        <v>1448571</v>
      </c>
      <c r="I22" s="195">
        <v>1517582</v>
      </c>
      <c r="J22" s="195">
        <v>1556341</v>
      </c>
      <c r="K22" s="195">
        <v>1545969</v>
      </c>
      <c r="L22" s="195">
        <v>1565899</v>
      </c>
      <c r="M22" s="195">
        <v>1619650</v>
      </c>
      <c r="N22" s="195">
        <v>1636683</v>
      </c>
      <c r="O22" s="35">
        <f t="shared" ref="O22:O24" si="3">AVERAGE(C22:N22)</f>
        <v>1504785.5833333333</v>
      </c>
      <c r="P22" s="4"/>
    </row>
    <row r="23" spans="1:16" ht="18" customHeight="1">
      <c r="A23" s="4"/>
      <c r="B23" s="291" t="s">
        <v>260</v>
      </c>
      <c r="C23" s="191">
        <v>547301</v>
      </c>
      <c r="D23" s="191">
        <v>543629</v>
      </c>
      <c r="E23" s="304">
        <v>543788</v>
      </c>
      <c r="F23" s="191">
        <v>547024</v>
      </c>
      <c r="G23" s="191">
        <v>547031</v>
      </c>
      <c r="H23" s="191">
        <v>547510</v>
      </c>
      <c r="I23" s="191">
        <v>544226</v>
      </c>
      <c r="J23" s="191">
        <v>486355</v>
      </c>
      <c r="K23" s="191">
        <v>487955</v>
      </c>
      <c r="L23" s="191">
        <v>486555</v>
      </c>
      <c r="M23" s="195">
        <v>490825</v>
      </c>
      <c r="N23" s="195">
        <v>499250</v>
      </c>
      <c r="O23" s="35">
        <f t="shared" si="3"/>
        <v>522620.75</v>
      </c>
      <c r="P23" s="4"/>
    </row>
    <row r="24" spans="1:16" ht="18.75" customHeight="1" thickBot="1">
      <c r="A24" s="4"/>
      <c r="B24" s="369" t="s">
        <v>397</v>
      </c>
      <c r="C24" s="293">
        <v>1149601</v>
      </c>
      <c r="D24" s="293">
        <v>1020198</v>
      </c>
      <c r="E24" s="293">
        <v>1031486</v>
      </c>
      <c r="F24" s="442">
        <v>1028613</v>
      </c>
      <c r="G24" s="442">
        <v>983120</v>
      </c>
      <c r="H24" s="456">
        <v>982940</v>
      </c>
      <c r="I24" s="455">
        <v>986737</v>
      </c>
      <c r="J24" s="293">
        <v>981479</v>
      </c>
      <c r="K24" s="293">
        <v>972881</v>
      </c>
      <c r="L24" s="470">
        <v>973702</v>
      </c>
      <c r="M24" s="293">
        <v>996584</v>
      </c>
      <c r="N24" s="293">
        <v>1025442</v>
      </c>
      <c r="O24" s="40">
        <f t="shared" si="3"/>
        <v>1011065.25</v>
      </c>
      <c r="P24" s="4"/>
    </row>
    <row r="25" spans="1:16" ht="13.5" thickTop="1">
      <c r="A25" s="4"/>
      <c r="B25" s="444" t="s">
        <v>369</v>
      </c>
      <c r="C25" s="294"/>
      <c r="D25" s="294"/>
      <c r="E25" s="294"/>
      <c r="F25" s="294"/>
      <c r="G25" s="294"/>
      <c r="H25" s="295"/>
      <c r="I25" s="295"/>
      <c r="J25" s="295"/>
      <c r="K25" s="295"/>
      <c r="L25" s="296"/>
      <c r="M25" s="296"/>
      <c r="N25" s="296"/>
      <c r="P25" s="4"/>
    </row>
    <row r="26" spans="1:16">
      <c r="A26" s="4"/>
      <c r="B26" s="318" t="s">
        <v>398</v>
      </c>
      <c r="C26" s="4"/>
      <c r="D26" s="4"/>
      <c r="E26" s="4"/>
      <c r="F26" s="4"/>
      <c r="G26" s="4"/>
      <c r="H26" s="2" t="s">
        <v>9</v>
      </c>
      <c r="I26" s="4"/>
      <c r="J26" s="4"/>
      <c r="K26" s="4"/>
      <c r="L26" s="4"/>
      <c r="M26" s="4"/>
      <c r="N26" s="4"/>
      <c r="P26" s="4"/>
    </row>
    <row r="27" spans="1:16" ht="15" customHeight="1">
      <c r="A27" s="4"/>
      <c r="B27" s="44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P27" s="4"/>
    </row>
    <row r="29" spans="1:16">
      <c r="B29" s="285"/>
      <c r="C29" s="313"/>
      <c r="D29" s="313"/>
      <c r="E29" s="313"/>
      <c r="F29" s="313"/>
      <c r="G29" s="313"/>
      <c r="H29" s="314"/>
      <c r="I29" s="314"/>
      <c r="J29" s="314"/>
      <c r="K29" s="314"/>
      <c r="L29" s="314"/>
      <c r="M29" s="287"/>
      <c r="N29" s="287"/>
    </row>
    <row r="30" spans="1:16">
      <c r="B30" s="285"/>
      <c r="C30" s="285"/>
      <c r="D30" s="285"/>
      <c r="E30" s="285"/>
      <c r="F30" s="285"/>
      <c r="G30" s="285"/>
      <c r="H30" s="314"/>
      <c r="I30" s="314"/>
      <c r="J30" s="314"/>
      <c r="K30" s="314"/>
      <c r="L30" s="287"/>
      <c r="M30" s="287"/>
      <c r="N30" s="287"/>
    </row>
    <row r="31" spans="1:16">
      <c r="B31" s="288"/>
      <c r="C31" s="288"/>
      <c r="D31" s="288"/>
      <c r="E31" s="288"/>
      <c r="F31" s="288"/>
      <c r="G31" s="288"/>
      <c r="H31" s="314"/>
      <c r="I31" s="314"/>
      <c r="J31" s="314"/>
      <c r="K31" s="314"/>
      <c r="L31" s="314"/>
      <c r="M31" s="314"/>
      <c r="N31" s="314"/>
    </row>
    <row r="32" spans="1:16">
      <c r="B32" s="288"/>
      <c r="C32" s="288"/>
      <c r="D32" s="288"/>
      <c r="E32" s="288"/>
      <c r="F32" s="288"/>
      <c r="G32" s="288"/>
      <c r="H32" s="148"/>
      <c r="I32" s="148"/>
      <c r="J32" s="148"/>
      <c r="K32" s="148"/>
      <c r="L32" s="148"/>
      <c r="M32" s="148"/>
      <c r="N32" s="148"/>
    </row>
    <row r="33" spans="2:14">
      <c r="B33" s="316"/>
      <c r="C33" s="315"/>
      <c r="D33" s="315"/>
      <c r="E33" s="315"/>
      <c r="F33" s="315"/>
      <c r="G33" s="315"/>
      <c r="H33" s="315"/>
      <c r="I33" s="315"/>
      <c r="J33" s="315"/>
      <c r="K33" s="315"/>
      <c r="L33" s="315"/>
      <c r="M33" s="315"/>
      <c r="N33" s="315"/>
    </row>
    <row r="34" spans="2:14">
      <c r="B34" s="291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</row>
    <row r="35" spans="2:14">
      <c r="B35" s="291"/>
      <c r="C35" s="191"/>
      <c r="D35" s="191"/>
      <c r="E35" s="191"/>
      <c r="F35" s="191"/>
      <c r="G35" s="191"/>
      <c r="H35" s="148"/>
      <c r="I35" s="148"/>
      <c r="J35" s="148"/>
      <c r="K35" s="148"/>
      <c r="L35" s="148"/>
      <c r="M35" s="148"/>
      <c r="N35" s="148"/>
    </row>
    <row r="36" spans="2:14">
      <c r="B36" s="291"/>
      <c r="C36" s="191"/>
      <c r="D36" s="191"/>
      <c r="E36" s="191"/>
      <c r="F36" s="304"/>
      <c r="G36" s="191"/>
      <c r="H36" s="148"/>
      <c r="I36" s="148"/>
      <c r="J36" s="148"/>
      <c r="K36" s="148"/>
      <c r="L36" s="148"/>
      <c r="M36" s="148"/>
      <c r="N36" s="148"/>
    </row>
    <row r="37" spans="2:14">
      <c r="B37" s="291"/>
      <c r="C37" s="191"/>
      <c r="D37" s="191"/>
      <c r="E37" s="191"/>
      <c r="F37" s="191"/>
      <c r="G37" s="191"/>
      <c r="H37" s="148"/>
      <c r="I37" s="148"/>
      <c r="J37" s="148"/>
      <c r="K37" s="148"/>
      <c r="L37" s="148"/>
      <c r="M37" s="148"/>
      <c r="N37" s="148"/>
    </row>
    <row r="38" spans="2:14"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</row>
    <row r="39" spans="2:14">
      <c r="C39" s="11"/>
      <c r="D39" s="11"/>
      <c r="E39" s="11"/>
      <c r="F39" s="11"/>
      <c r="G39" s="11"/>
      <c r="H39" s="11"/>
      <c r="I39" s="11"/>
      <c r="J39" s="11"/>
      <c r="K39" s="11"/>
    </row>
    <row r="40" spans="2:14">
      <c r="C40" s="11"/>
      <c r="D40" s="11"/>
      <c r="E40" s="11"/>
      <c r="F40" s="11"/>
      <c r="G40" s="11"/>
      <c r="H40" s="11"/>
      <c r="I40" s="11"/>
      <c r="J40" s="11"/>
      <c r="K40" s="11"/>
    </row>
  </sheetData>
  <phoneticPr fontId="33" type="noConversion"/>
  <hyperlinks>
    <hyperlink ref="C1" location="INDICE!C3" display="Volver al Indice"/>
    <hyperlink ref="H26" location="INDICE!C3" display="Volver al Indice"/>
  </hyperlinks>
  <printOptions horizontalCentered="1"/>
  <pageMargins left="0.19685039370078741" right="0.19685039370078741" top="0.78740157480314965" bottom="0.98425196850393704" header="0" footer="0"/>
  <pageSetup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9"/>
  <sheetViews>
    <sheetView topLeftCell="B1" workbookViewId="0">
      <selection activeCell="B5" sqref="B5"/>
    </sheetView>
  </sheetViews>
  <sheetFormatPr baseColWidth="10" defaultRowHeight="12.75"/>
  <cols>
    <col min="1" max="1" width="4.7109375" customWidth="1"/>
    <col min="2" max="2" width="37.85546875" customWidth="1"/>
    <col min="3" max="14" width="9.7109375" customWidth="1"/>
  </cols>
  <sheetData>
    <row r="1" spans="1:16">
      <c r="A1" s="4"/>
      <c r="B1" s="2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">
      <c r="A2" s="4"/>
      <c r="B2" s="270" t="s">
        <v>400</v>
      </c>
      <c r="C2" s="199"/>
      <c r="D2" s="199"/>
      <c r="E2" s="199"/>
      <c r="F2" s="199"/>
      <c r="G2" s="199"/>
      <c r="H2" s="287"/>
      <c r="I2" s="287"/>
      <c r="J2" s="287"/>
      <c r="K2" s="287"/>
      <c r="L2" s="287"/>
      <c r="M2" s="287"/>
      <c r="N2" s="287"/>
      <c r="O2" s="4"/>
      <c r="P2" s="4"/>
    </row>
    <row r="3" spans="1:16" ht="15">
      <c r="A3" s="4"/>
      <c r="B3" s="270">
        <v>2011</v>
      </c>
      <c r="C3" s="199"/>
      <c r="D3" s="199"/>
      <c r="E3" s="199"/>
      <c r="F3" s="199"/>
      <c r="G3" s="199"/>
      <c r="H3" s="287"/>
      <c r="I3" s="287"/>
      <c r="J3" s="287"/>
      <c r="K3" s="287"/>
      <c r="L3" s="287"/>
      <c r="M3" s="287"/>
      <c r="N3" s="287"/>
      <c r="O3" s="4"/>
      <c r="P3" s="4"/>
    </row>
    <row r="4" spans="1:16" ht="13.5" thickBot="1">
      <c r="A4" s="4"/>
      <c r="B4" s="198"/>
      <c r="C4" s="5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4"/>
      <c r="P4" s="4"/>
    </row>
    <row r="5" spans="1:16" ht="26.25" customHeight="1" thickTop="1">
      <c r="A5" s="4"/>
      <c r="B5" s="496" t="s">
        <v>401</v>
      </c>
      <c r="C5" s="290" t="s">
        <v>0</v>
      </c>
      <c r="D5" s="290" t="s">
        <v>1</v>
      </c>
      <c r="E5" s="290" t="s">
        <v>2</v>
      </c>
      <c r="F5" s="290" t="s">
        <v>3</v>
      </c>
      <c r="G5" s="290" t="s">
        <v>4</v>
      </c>
      <c r="H5" s="290" t="s">
        <v>11</v>
      </c>
      <c r="I5" s="290" t="s">
        <v>5</v>
      </c>
      <c r="J5" s="290" t="s">
        <v>6</v>
      </c>
      <c r="K5" s="290" t="s">
        <v>7</v>
      </c>
      <c r="L5" s="290" t="s">
        <v>8</v>
      </c>
      <c r="M5" s="290" t="s">
        <v>12</v>
      </c>
      <c r="N5" s="290" t="s">
        <v>13</v>
      </c>
      <c r="O5" s="4"/>
      <c r="P5" s="4"/>
    </row>
    <row r="6" spans="1:16" ht="18" customHeight="1">
      <c r="A6" s="4"/>
      <c r="B6" s="297" t="s">
        <v>262</v>
      </c>
      <c r="C6" s="298">
        <f t="shared" ref="C6:N6" si="0">+C7+C8+C9</f>
        <v>22261</v>
      </c>
      <c r="D6" s="298">
        <f t="shared" si="0"/>
        <v>20571</v>
      </c>
      <c r="E6" s="298">
        <f t="shared" si="0"/>
        <v>26730</v>
      </c>
      <c r="F6" s="298">
        <f t="shared" si="0"/>
        <v>22443</v>
      </c>
      <c r="G6" s="298">
        <f t="shared" si="0"/>
        <v>24271</v>
      </c>
      <c r="H6" s="298">
        <f t="shared" si="0"/>
        <v>22824</v>
      </c>
      <c r="I6" s="298">
        <f t="shared" si="0"/>
        <v>21688</v>
      </c>
      <c r="J6" s="298">
        <f t="shared" si="0"/>
        <v>23191</v>
      </c>
      <c r="K6" s="298">
        <f t="shared" si="0"/>
        <v>21173</v>
      </c>
      <c r="L6" s="298">
        <f t="shared" si="0"/>
        <v>22607</v>
      </c>
      <c r="M6" s="298">
        <f t="shared" si="0"/>
        <v>25649</v>
      </c>
      <c r="N6" s="298">
        <f t="shared" si="0"/>
        <v>24105</v>
      </c>
      <c r="O6" s="4"/>
      <c r="P6" s="4"/>
    </row>
    <row r="7" spans="1:16" ht="18" customHeight="1">
      <c r="A7" s="4"/>
      <c r="B7" s="299" t="s">
        <v>258</v>
      </c>
      <c r="C7" s="300">
        <f t="shared" ref="C7:L7" si="1">+C11+C15</f>
        <v>10992</v>
      </c>
      <c r="D7" s="300">
        <f t="shared" si="1"/>
        <v>10143</v>
      </c>
      <c r="E7" s="300">
        <f t="shared" si="1"/>
        <v>13779</v>
      </c>
      <c r="F7" s="300">
        <f t="shared" si="1"/>
        <v>11309</v>
      </c>
      <c r="G7" s="300">
        <f t="shared" si="1"/>
        <v>12217</v>
      </c>
      <c r="H7" s="300">
        <f t="shared" si="1"/>
        <v>11194</v>
      </c>
      <c r="I7" s="300">
        <v>10670</v>
      </c>
      <c r="J7" s="300">
        <f t="shared" si="1"/>
        <v>11530</v>
      </c>
      <c r="K7" s="300">
        <f t="shared" si="1"/>
        <v>10295</v>
      </c>
      <c r="L7" s="300">
        <f t="shared" si="1"/>
        <v>11428</v>
      </c>
      <c r="M7" s="300">
        <f t="shared" ref="M7:N7" si="2">+M11+M15</f>
        <v>12735</v>
      </c>
      <c r="N7" s="300">
        <f t="shared" si="2"/>
        <v>12027</v>
      </c>
      <c r="O7" s="4"/>
      <c r="P7" s="4"/>
    </row>
    <row r="8" spans="1:16" ht="18" customHeight="1">
      <c r="A8" s="4"/>
      <c r="B8" s="291" t="s">
        <v>259</v>
      </c>
      <c r="C8" s="192">
        <f t="shared" ref="C8:F9" si="3">+C12+C16</f>
        <v>7793</v>
      </c>
      <c r="D8" s="192">
        <f t="shared" si="3"/>
        <v>7241</v>
      </c>
      <c r="E8" s="192">
        <f t="shared" si="3"/>
        <v>8932</v>
      </c>
      <c r="F8" s="192">
        <f t="shared" ref="F8:H9" si="4">+F12+F16</f>
        <v>7607</v>
      </c>
      <c r="G8" s="192">
        <f t="shared" si="4"/>
        <v>8281</v>
      </c>
      <c r="H8" s="192">
        <f t="shared" si="4"/>
        <v>8061</v>
      </c>
      <c r="I8" s="192">
        <v>8226</v>
      </c>
      <c r="J8" s="192">
        <f t="shared" ref="J8" si="5">+J12+J16</f>
        <v>8580</v>
      </c>
      <c r="K8" s="192">
        <f t="shared" ref="K8:L9" si="6">+K12+K16</f>
        <v>8072</v>
      </c>
      <c r="L8" s="192">
        <f t="shared" si="6"/>
        <v>8105</v>
      </c>
      <c r="M8" s="192">
        <f t="shared" ref="M8:N8" si="7">+M12+M16</f>
        <v>9542</v>
      </c>
      <c r="N8" s="192">
        <f t="shared" si="7"/>
        <v>8957</v>
      </c>
      <c r="O8" s="4"/>
      <c r="P8" s="4"/>
    </row>
    <row r="9" spans="1:16" ht="18" customHeight="1">
      <c r="A9" s="4"/>
      <c r="B9" s="291" t="s">
        <v>260</v>
      </c>
      <c r="C9" s="301">
        <f t="shared" si="3"/>
        <v>3476</v>
      </c>
      <c r="D9" s="301">
        <f t="shared" si="3"/>
        <v>3187</v>
      </c>
      <c r="E9" s="301">
        <f t="shared" si="3"/>
        <v>4019</v>
      </c>
      <c r="F9" s="301">
        <f t="shared" si="3"/>
        <v>3527</v>
      </c>
      <c r="G9" s="301">
        <f t="shared" si="4"/>
        <v>3773</v>
      </c>
      <c r="H9" s="301">
        <f t="shared" si="4"/>
        <v>3569</v>
      </c>
      <c r="I9" s="301">
        <v>2792</v>
      </c>
      <c r="J9" s="301">
        <f t="shared" ref="J9" si="8">+J13+J17</f>
        <v>3081</v>
      </c>
      <c r="K9" s="301">
        <f t="shared" si="6"/>
        <v>2806</v>
      </c>
      <c r="L9" s="301">
        <f t="shared" si="6"/>
        <v>3074</v>
      </c>
      <c r="M9" s="301">
        <f t="shared" ref="M9:N9" si="9">+M13+M17</f>
        <v>3372</v>
      </c>
      <c r="N9" s="301">
        <f t="shared" si="9"/>
        <v>3121</v>
      </c>
      <c r="O9" s="4"/>
      <c r="P9" s="4"/>
    </row>
    <row r="10" spans="1:16" ht="18" customHeight="1">
      <c r="A10" s="4"/>
      <c r="B10" s="297" t="s">
        <v>263</v>
      </c>
      <c r="C10" s="298">
        <f t="shared" ref="C10:N10" si="10">+C11+C12+C13</f>
        <v>18344</v>
      </c>
      <c r="D10" s="298">
        <f t="shared" si="10"/>
        <v>17183</v>
      </c>
      <c r="E10" s="298">
        <f t="shared" si="10"/>
        <v>21797</v>
      </c>
      <c r="F10" s="298">
        <f t="shared" si="10"/>
        <v>18232</v>
      </c>
      <c r="G10" s="298">
        <f t="shared" si="10"/>
        <v>19553</v>
      </c>
      <c r="H10" s="298">
        <f t="shared" si="10"/>
        <v>18380</v>
      </c>
      <c r="I10" s="298">
        <f t="shared" si="10"/>
        <v>17511</v>
      </c>
      <c r="J10" s="298">
        <f t="shared" si="10"/>
        <v>18574</v>
      </c>
      <c r="K10" s="298">
        <f t="shared" si="10"/>
        <v>17016</v>
      </c>
      <c r="L10" s="298">
        <f t="shared" si="10"/>
        <v>18287</v>
      </c>
      <c r="M10" s="298">
        <f t="shared" si="10"/>
        <v>20956</v>
      </c>
      <c r="N10" s="298">
        <f t="shared" si="10"/>
        <v>19702</v>
      </c>
      <c r="O10" s="4"/>
      <c r="P10" s="4"/>
    </row>
    <row r="11" spans="1:16" ht="18" customHeight="1">
      <c r="A11" s="4"/>
      <c r="B11" s="291" t="s">
        <v>258</v>
      </c>
      <c r="C11" s="191">
        <v>9002</v>
      </c>
      <c r="D11" s="191">
        <v>8389</v>
      </c>
      <c r="E11" s="191">
        <v>11132</v>
      </c>
      <c r="F11" s="454">
        <v>9038</v>
      </c>
      <c r="G11" s="454">
        <v>9776</v>
      </c>
      <c r="H11" s="454">
        <v>8854</v>
      </c>
      <c r="I11" s="454">
        <v>8513</v>
      </c>
      <c r="J11" s="454">
        <v>9143</v>
      </c>
      <c r="K11" s="454">
        <v>8188</v>
      </c>
      <c r="L11" s="454">
        <v>9102</v>
      </c>
      <c r="M11" s="454">
        <v>10366</v>
      </c>
      <c r="N11" s="195">
        <v>9809</v>
      </c>
      <c r="O11" s="4"/>
      <c r="P11" s="4"/>
    </row>
    <row r="12" spans="1:16" ht="18" customHeight="1">
      <c r="A12" s="4"/>
      <c r="B12" s="291" t="s">
        <v>259</v>
      </c>
      <c r="C12" s="191">
        <v>6439</v>
      </c>
      <c r="D12" s="191">
        <v>6097</v>
      </c>
      <c r="E12" s="191">
        <v>7334</v>
      </c>
      <c r="F12" s="304">
        <v>6258</v>
      </c>
      <c r="G12" s="191">
        <v>6685</v>
      </c>
      <c r="H12" s="195">
        <v>6573</v>
      </c>
      <c r="I12" s="195">
        <v>6718</v>
      </c>
      <c r="J12" s="195">
        <v>6921</v>
      </c>
      <c r="K12" s="195">
        <v>6530</v>
      </c>
      <c r="L12" s="195">
        <v>6598</v>
      </c>
      <c r="M12" s="195">
        <v>7789</v>
      </c>
      <c r="N12" s="195">
        <v>7331</v>
      </c>
      <c r="O12" s="4"/>
      <c r="P12" s="4"/>
    </row>
    <row r="13" spans="1:16" ht="18" customHeight="1">
      <c r="A13" s="4"/>
      <c r="B13" s="291" t="s">
        <v>260</v>
      </c>
      <c r="C13" s="191">
        <v>2903</v>
      </c>
      <c r="D13" s="191">
        <v>2697</v>
      </c>
      <c r="E13" s="191">
        <v>3331</v>
      </c>
      <c r="F13" s="191">
        <v>2936</v>
      </c>
      <c r="G13" s="191">
        <v>3092</v>
      </c>
      <c r="H13" s="195">
        <v>2953</v>
      </c>
      <c r="I13" s="195">
        <v>2280</v>
      </c>
      <c r="J13" s="195">
        <v>2510</v>
      </c>
      <c r="K13" s="195">
        <v>2298</v>
      </c>
      <c r="L13" s="195">
        <v>2587</v>
      </c>
      <c r="M13" s="195">
        <v>2801</v>
      </c>
      <c r="N13" s="195">
        <v>2562</v>
      </c>
      <c r="O13" s="4"/>
      <c r="P13" s="4"/>
    </row>
    <row r="14" spans="1:16" ht="18" customHeight="1">
      <c r="A14" s="4"/>
      <c r="B14" s="297" t="s">
        <v>264</v>
      </c>
      <c r="C14" s="298">
        <f t="shared" ref="C14:N14" si="11">+C15+C16+C17</f>
        <v>3917</v>
      </c>
      <c r="D14" s="298">
        <f t="shared" si="11"/>
        <v>3388</v>
      </c>
      <c r="E14" s="298">
        <f t="shared" si="11"/>
        <v>4933</v>
      </c>
      <c r="F14" s="298">
        <f t="shared" si="11"/>
        <v>4211</v>
      </c>
      <c r="G14" s="298">
        <f t="shared" si="11"/>
        <v>4718</v>
      </c>
      <c r="H14" s="298">
        <f t="shared" si="11"/>
        <v>4444</v>
      </c>
      <c r="I14" s="298">
        <f t="shared" si="11"/>
        <v>4177</v>
      </c>
      <c r="J14" s="298">
        <f t="shared" si="11"/>
        <v>4617</v>
      </c>
      <c r="K14" s="298">
        <f t="shared" si="11"/>
        <v>4157</v>
      </c>
      <c r="L14" s="298">
        <f t="shared" si="11"/>
        <v>4320</v>
      </c>
      <c r="M14" s="298">
        <f t="shared" si="11"/>
        <v>4693</v>
      </c>
      <c r="N14" s="298">
        <f t="shared" si="11"/>
        <v>4403</v>
      </c>
      <c r="O14" s="4"/>
      <c r="P14" s="4"/>
    </row>
    <row r="15" spans="1:16" ht="18" customHeight="1">
      <c r="A15" s="4"/>
      <c r="B15" s="291" t="s">
        <v>258</v>
      </c>
      <c r="C15" s="191">
        <v>1990</v>
      </c>
      <c r="D15" s="191">
        <v>1754</v>
      </c>
      <c r="E15" s="191">
        <v>2647</v>
      </c>
      <c r="F15" s="454">
        <v>2271</v>
      </c>
      <c r="G15" s="454">
        <v>2441</v>
      </c>
      <c r="H15" s="454">
        <v>2340</v>
      </c>
      <c r="I15" s="454">
        <v>2157</v>
      </c>
      <c r="J15" s="454">
        <v>2387</v>
      </c>
      <c r="K15" s="454">
        <v>2107</v>
      </c>
      <c r="L15" s="454">
        <v>2326</v>
      </c>
      <c r="M15" s="191">
        <v>2369</v>
      </c>
      <c r="N15" s="191">
        <v>2218</v>
      </c>
      <c r="O15" s="4"/>
      <c r="P15" s="4"/>
    </row>
    <row r="16" spans="1:16" ht="18" customHeight="1">
      <c r="A16" s="4"/>
      <c r="B16" s="291" t="s">
        <v>259</v>
      </c>
      <c r="C16" s="191">
        <v>1354</v>
      </c>
      <c r="D16" s="191">
        <v>1144</v>
      </c>
      <c r="E16" s="191">
        <v>1598</v>
      </c>
      <c r="F16" s="304">
        <v>1349</v>
      </c>
      <c r="G16" s="191">
        <v>1596</v>
      </c>
      <c r="H16" s="195">
        <v>1488</v>
      </c>
      <c r="I16" s="195">
        <v>1508</v>
      </c>
      <c r="J16" s="195">
        <v>1659</v>
      </c>
      <c r="K16" s="195">
        <v>1542</v>
      </c>
      <c r="L16" s="195">
        <v>1507</v>
      </c>
      <c r="M16" s="191">
        <v>1753</v>
      </c>
      <c r="N16" s="191">
        <v>1626</v>
      </c>
      <c r="O16" s="4"/>
      <c r="P16" s="4"/>
    </row>
    <row r="17" spans="1:16" ht="18" customHeight="1" thickBot="1">
      <c r="A17" s="4"/>
      <c r="B17" s="292" t="s">
        <v>260</v>
      </c>
      <c r="C17" s="293">
        <v>573</v>
      </c>
      <c r="D17" s="293">
        <v>490</v>
      </c>
      <c r="E17" s="293">
        <v>688</v>
      </c>
      <c r="F17" s="70">
        <v>591</v>
      </c>
      <c r="G17" s="293">
        <v>681</v>
      </c>
      <c r="H17" s="293">
        <v>616</v>
      </c>
      <c r="I17" s="293">
        <v>512</v>
      </c>
      <c r="J17" s="293">
        <v>571</v>
      </c>
      <c r="K17" s="293">
        <v>508</v>
      </c>
      <c r="L17" s="293">
        <v>487</v>
      </c>
      <c r="M17" s="293">
        <v>571</v>
      </c>
      <c r="N17" s="293">
        <v>559</v>
      </c>
      <c r="O17" s="4"/>
      <c r="P17" s="4"/>
    </row>
    <row r="18" spans="1:16" ht="18" customHeight="1" thickTop="1">
      <c r="A18" s="4"/>
      <c r="B18" s="291"/>
      <c r="C18" s="191"/>
      <c r="D18" s="191"/>
      <c r="E18" s="191"/>
      <c r="F18" s="11"/>
      <c r="G18" s="191"/>
      <c r="H18" s="191"/>
      <c r="I18" s="191"/>
      <c r="J18" s="191"/>
      <c r="K18" s="191"/>
      <c r="L18" s="191"/>
      <c r="M18" s="191"/>
      <c r="N18" s="191"/>
      <c r="O18" s="4"/>
      <c r="P18" s="4"/>
    </row>
    <row r="19" spans="1:16" ht="18" customHeight="1">
      <c r="A19" s="4"/>
      <c r="B19" s="491" t="s">
        <v>399</v>
      </c>
      <c r="C19" s="298">
        <f t="shared" ref="C19:N19" si="12">+C20+C21+C22</f>
        <v>442</v>
      </c>
      <c r="D19" s="298">
        <f t="shared" si="12"/>
        <v>425</v>
      </c>
      <c r="E19" s="298">
        <f t="shared" si="12"/>
        <v>465</v>
      </c>
      <c r="F19" s="298">
        <f t="shared" si="12"/>
        <v>407</v>
      </c>
      <c r="G19" s="298">
        <f t="shared" si="12"/>
        <v>456</v>
      </c>
      <c r="H19" s="298">
        <f t="shared" si="12"/>
        <v>497</v>
      </c>
      <c r="I19" s="298">
        <f t="shared" si="12"/>
        <v>594</v>
      </c>
      <c r="J19" s="298">
        <f t="shared" si="12"/>
        <v>537</v>
      </c>
      <c r="K19" s="298">
        <f t="shared" si="12"/>
        <v>513</v>
      </c>
      <c r="L19" s="298">
        <f t="shared" si="12"/>
        <v>473</v>
      </c>
      <c r="M19" s="298">
        <f t="shared" si="12"/>
        <v>460</v>
      </c>
      <c r="N19" s="298">
        <f t="shared" si="12"/>
        <v>387</v>
      </c>
      <c r="O19" s="4"/>
      <c r="P19" s="4"/>
    </row>
    <row r="20" spans="1:16" ht="24" customHeight="1">
      <c r="A20" s="4"/>
      <c r="B20" s="291" t="s">
        <v>258</v>
      </c>
      <c r="C20" s="191">
        <v>171</v>
      </c>
      <c r="D20" s="191">
        <v>165</v>
      </c>
      <c r="E20" s="191">
        <v>222</v>
      </c>
      <c r="F20" s="454">
        <v>211</v>
      </c>
      <c r="G20" s="454">
        <v>240</v>
      </c>
      <c r="H20" s="454">
        <v>315</v>
      </c>
      <c r="I20" s="454">
        <v>268</v>
      </c>
      <c r="J20" s="454">
        <v>260</v>
      </c>
      <c r="K20" s="454">
        <v>282</v>
      </c>
      <c r="L20" s="454">
        <v>248</v>
      </c>
      <c r="M20" s="191">
        <v>219</v>
      </c>
      <c r="N20" s="191">
        <v>187</v>
      </c>
      <c r="O20" s="4"/>
      <c r="P20" s="4"/>
    </row>
    <row r="21" spans="1:16" ht="21" customHeight="1">
      <c r="A21" s="4"/>
      <c r="B21" s="291" t="s">
        <v>259</v>
      </c>
      <c r="C21" s="191">
        <v>113</v>
      </c>
      <c r="D21" s="191">
        <v>102</v>
      </c>
      <c r="E21" s="191">
        <v>130</v>
      </c>
      <c r="F21" s="304">
        <v>121</v>
      </c>
      <c r="G21" s="191">
        <v>173</v>
      </c>
      <c r="H21" s="195">
        <v>144</v>
      </c>
      <c r="I21" s="195">
        <v>178</v>
      </c>
      <c r="J21" s="195">
        <v>149</v>
      </c>
      <c r="K21" s="195">
        <v>132</v>
      </c>
      <c r="L21" s="195">
        <v>122</v>
      </c>
      <c r="M21" s="191">
        <v>132</v>
      </c>
      <c r="N21" s="191">
        <v>120</v>
      </c>
      <c r="O21" s="4"/>
      <c r="P21" s="4"/>
    </row>
    <row r="22" spans="1:16" ht="23.25" customHeight="1" thickBot="1">
      <c r="A22" s="4"/>
      <c r="B22" s="292" t="s">
        <v>260</v>
      </c>
      <c r="C22" s="293">
        <v>158</v>
      </c>
      <c r="D22" s="293">
        <v>158</v>
      </c>
      <c r="E22" s="293">
        <v>113</v>
      </c>
      <c r="F22" s="70">
        <v>75</v>
      </c>
      <c r="G22" s="293">
        <v>43</v>
      </c>
      <c r="H22" s="293">
        <v>38</v>
      </c>
      <c r="I22" s="293">
        <v>148</v>
      </c>
      <c r="J22" s="293">
        <v>128</v>
      </c>
      <c r="K22" s="293">
        <v>99</v>
      </c>
      <c r="L22" s="293">
        <v>103</v>
      </c>
      <c r="M22" s="293">
        <v>109</v>
      </c>
      <c r="N22" s="293">
        <v>80</v>
      </c>
      <c r="O22" s="4"/>
      <c r="P22" s="4"/>
    </row>
    <row r="23" spans="1:16" ht="13.5" thickTop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>
      <c r="A24" s="4"/>
      <c r="N24" s="2" t="s">
        <v>9</v>
      </c>
      <c r="O24" s="4"/>
      <c r="P24" s="4"/>
    </row>
    <row r="25" spans="1:16" ht="30">
      <c r="A25" s="4"/>
      <c r="B25" s="112" t="s">
        <v>402</v>
      </c>
      <c r="C25" s="302"/>
      <c r="D25" s="302"/>
      <c r="E25" s="302"/>
      <c r="F25" s="287"/>
      <c r="G25" s="287"/>
      <c r="H25" s="287"/>
      <c r="I25" s="287"/>
      <c r="J25" s="287"/>
      <c r="K25" s="287"/>
      <c r="L25" s="287"/>
      <c r="M25" s="287"/>
      <c r="N25" s="287"/>
      <c r="O25" s="4"/>
      <c r="P25" s="4"/>
    </row>
    <row r="26" spans="1:16" ht="15">
      <c r="A26" s="4"/>
      <c r="B26" s="112">
        <v>2011</v>
      </c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4"/>
      <c r="P26" s="4"/>
    </row>
    <row r="27" spans="1:16" ht="13.5" thickBot="1">
      <c r="A27" s="4"/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4"/>
      <c r="P27" s="4"/>
    </row>
    <row r="28" spans="1:16" ht="27" customHeight="1" thickTop="1">
      <c r="A28" s="4"/>
      <c r="B28" s="499" t="s">
        <v>257</v>
      </c>
      <c r="C28" s="394" t="s">
        <v>0</v>
      </c>
      <c r="D28" s="394" t="s">
        <v>1</v>
      </c>
      <c r="E28" s="394" t="s">
        <v>2</v>
      </c>
      <c r="F28" s="394" t="s">
        <v>3</v>
      </c>
      <c r="G28" s="394" t="s">
        <v>4</v>
      </c>
      <c r="H28" s="394" t="s">
        <v>11</v>
      </c>
      <c r="I28" s="394" t="s">
        <v>5</v>
      </c>
      <c r="J28" s="394" t="s">
        <v>6</v>
      </c>
      <c r="K28" s="394" t="s">
        <v>7</v>
      </c>
      <c r="L28" s="394" t="s">
        <v>8</v>
      </c>
      <c r="M28" s="394" t="s">
        <v>12</v>
      </c>
      <c r="N28" s="394" t="s">
        <v>13</v>
      </c>
      <c r="O28" s="4"/>
      <c r="P28" s="4"/>
    </row>
    <row r="29" spans="1:16" ht="30.75" customHeight="1">
      <c r="A29" s="4"/>
      <c r="B29" s="498" t="s">
        <v>403</v>
      </c>
      <c r="C29" s="298">
        <f t="shared" ref="C29:J29" si="13">+C30+C31+C32</f>
        <v>337248</v>
      </c>
      <c r="D29" s="298">
        <f t="shared" si="13"/>
        <v>308787</v>
      </c>
      <c r="E29" s="298">
        <f t="shared" si="13"/>
        <v>369694</v>
      </c>
      <c r="F29" s="298">
        <f t="shared" si="13"/>
        <v>350071</v>
      </c>
      <c r="G29" s="298">
        <f t="shared" si="13"/>
        <v>361189</v>
      </c>
      <c r="H29" s="298">
        <f t="shared" si="13"/>
        <v>345767</v>
      </c>
      <c r="I29" s="298">
        <f t="shared" si="13"/>
        <v>345227</v>
      </c>
      <c r="J29" s="298">
        <f t="shared" si="13"/>
        <v>347008</v>
      </c>
      <c r="K29" s="298">
        <f t="shared" ref="K29:N29" si="14">+K30+K31+K32</f>
        <v>327019</v>
      </c>
      <c r="L29" s="298">
        <f t="shared" si="14"/>
        <v>355788</v>
      </c>
      <c r="M29" s="298">
        <f t="shared" si="14"/>
        <v>361492</v>
      </c>
      <c r="N29" s="298">
        <f t="shared" si="14"/>
        <v>383459</v>
      </c>
      <c r="O29" s="4"/>
      <c r="P29" s="4"/>
    </row>
    <row r="30" spans="1:16" ht="18" customHeight="1">
      <c r="A30" s="4"/>
      <c r="B30" s="291" t="s">
        <v>258</v>
      </c>
      <c r="C30" s="300">
        <f t="shared" ref="C30:J30" si="15">+C34+C38</f>
        <v>157107</v>
      </c>
      <c r="D30" s="300">
        <f t="shared" si="15"/>
        <v>143462</v>
      </c>
      <c r="E30" s="300">
        <f t="shared" si="15"/>
        <v>174271</v>
      </c>
      <c r="F30" s="300">
        <f t="shared" si="15"/>
        <v>163083</v>
      </c>
      <c r="G30" s="300">
        <f t="shared" si="15"/>
        <v>166534</v>
      </c>
      <c r="H30" s="300">
        <f t="shared" si="15"/>
        <v>159747</v>
      </c>
      <c r="I30" s="300">
        <f t="shared" si="15"/>
        <v>159653</v>
      </c>
      <c r="J30" s="300">
        <f t="shared" si="15"/>
        <v>161891</v>
      </c>
      <c r="K30" s="300">
        <f t="shared" ref="K30:N30" si="16">+K34+K38</f>
        <v>152921</v>
      </c>
      <c r="L30" s="300">
        <f t="shared" si="16"/>
        <v>168078</v>
      </c>
      <c r="M30" s="300">
        <f t="shared" si="16"/>
        <v>173711</v>
      </c>
      <c r="N30" s="300">
        <f t="shared" si="16"/>
        <v>181910</v>
      </c>
      <c r="O30" s="4"/>
      <c r="P30" s="4"/>
    </row>
    <row r="31" spans="1:16" ht="18" customHeight="1">
      <c r="A31" s="4"/>
      <c r="B31" s="291" t="s">
        <v>259</v>
      </c>
      <c r="C31" s="192">
        <f t="shared" ref="C31:F32" si="17">+C35+C39</f>
        <v>130041</v>
      </c>
      <c r="D31" s="192">
        <f t="shared" si="17"/>
        <v>121001</v>
      </c>
      <c r="E31" s="192">
        <f t="shared" si="17"/>
        <v>143478</v>
      </c>
      <c r="F31" s="192">
        <f t="shared" si="17"/>
        <v>138396</v>
      </c>
      <c r="G31" s="192">
        <f t="shared" ref="G31:H32" si="18">+G35+G39</f>
        <v>143290</v>
      </c>
      <c r="H31" s="192">
        <f t="shared" si="18"/>
        <v>136719</v>
      </c>
      <c r="I31" s="192">
        <f t="shared" ref="I31:J32" si="19">+I35+I39</f>
        <v>141260</v>
      </c>
      <c r="J31" s="192">
        <f t="shared" si="19"/>
        <v>142315</v>
      </c>
      <c r="K31" s="192">
        <f t="shared" ref="K31:N31" si="20">+K35+K39</f>
        <v>134494</v>
      </c>
      <c r="L31" s="192">
        <f t="shared" si="20"/>
        <v>142135</v>
      </c>
      <c r="M31" s="192">
        <f t="shared" si="20"/>
        <v>143222</v>
      </c>
      <c r="N31" s="192">
        <f t="shared" si="20"/>
        <v>155333</v>
      </c>
      <c r="O31" s="4"/>
      <c r="P31" s="4"/>
    </row>
    <row r="32" spans="1:16" ht="18" customHeight="1">
      <c r="A32" s="4"/>
      <c r="B32" s="291" t="s">
        <v>260</v>
      </c>
      <c r="C32" s="301">
        <f t="shared" si="17"/>
        <v>50100</v>
      </c>
      <c r="D32" s="301">
        <f t="shared" si="17"/>
        <v>44324</v>
      </c>
      <c r="E32" s="301">
        <f t="shared" si="17"/>
        <v>51945</v>
      </c>
      <c r="F32" s="301">
        <f t="shared" si="17"/>
        <v>48592</v>
      </c>
      <c r="G32" s="301">
        <f t="shared" si="18"/>
        <v>51365</v>
      </c>
      <c r="H32" s="301">
        <f t="shared" si="18"/>
        <v>49301</v>
      </c>
      <c r="I32" s="301">
        <f t="shared" si="19"/>
        <v>44314</v>
      </c>
      <c r="J32" s="192">
        <f t="shared" si="19"/>
        <v>42802</v>
      </c>
      <c r="K32" s="192">
        <f t="shared" ref="K32:N32" si="21">+K36+K40</f>
        <v>39604</v>
      </c>
      <c r="L32" s="192">
        <f t="shared" si="21"/>
        <v>45575</v>
      </c>
      <c r="M32" s="192">
        <f t="shared" si="21"/>
        <v>44559</v>
      </c>
      <c r="N32" s="192">
        <f t="shared" si="21"/>
        <v>46216</v>
      </c>
      <c r="O32" s="4"/>
      <c r="P32" s="4"/>
    </row>
    <row r="33" spans="1:16" ht="18" customHeight="1">
      <c r="A33" s="4"/>
      <c r="B33" s="303" t="s">
        <v>263</v>
      </c>
      <c r="C33" s="298">
        <f t="shared" ref="C33:N33" si="22">+C34+C35+C36</f>
        <v>261709</v>
      </c>
      <c r="D33" s="298">
        <f t="shared" si="22"/>
        <v>242979</v>
      </c>
      <c r="E33" s="298">
        <f t="shared" si="22"/>
        <v>289310</v>
      </c>
      <c r="F33" s="298">
        <f t="shared" si="22"/>
        <v>270898</v>
      </c>
      <c r="G33" s="298">
        <f t="shared" si="22"/>
        <v>279041</v>
      </c>
      <c r="H33" s="298">
        <f t="shared" si="22"/>
        <v>266833</v>
      </c>
      <c r="I33" s="298">
        <f t="shared" si="22"/>
        <v>266238</v>
      </c>
      <c r="J33" s="298">
        <f t="shared" si="22"/>
        <v>267072</v>
      </c>
      <c r="K33" s="298">
        <f t="shared" si="22"/>
        <v>251591</v>
      </c>
      <c r="L33" s="298">
        <f t="shared" si="22"/>
        <v>273328</v>
      </c>
      <c r="M33" s="298">
        <f t="shared" si="22"/>
        <v>280853</v>
      </c>
      <c r="N33" s="298">
        <f t="shared" si="22"/>
        <v>298722</v>
      </c>
      <c r="O33" s="4"/>
      <c r="P33" s="4"/>
    </row>
    <row r="34" spans="1:16" ht="18" customHeight="1">
      <c r="A34" s="4"/>
      <c r="B34" s="291" t="s">
        <v>258</v>
      </c>
      <c r="C34" s="191">
        <v>120452</v>
      </c>
      <c r="D34" s="191">
        <v>112319</v>
      </c>
      <c r="E34" s="191">
        <v>135197</v>
      </c>
      <c r="F34" s="454">
        <v>124747</v>
      </c>
      <c r="G34" s="454">
        <v>127195</v>
      </c>
      <c r="H34" s="454">
        <v>121519</v>
      </c>
      <c r="I34" s="454">
        <v>121291</v>
      </c>
      <c r="J34" s="454">
        <v>123750</v>
      </c>
      <c r="K34" s="454">
        <v>117609</v>
      </c>
      <c r="L34" s="454">
        <v>128875</v>
      </c>
      <c r="M34" s="195">
        <v>135312</v>
      </c>
      <c r="N34" s="195">
        <v>141635</v>
      </c>
      <c r="O34" s="4"/>
      <c r="P34" s="4"/>
    </row>
    <row r="35" spans="1:16" ht="18" customHeight="1">
      <c r="A35" s="4"/>
      <c r="B35" s="291" t="s">
        <v>259</v>
      </c>
      <c r="C35" s="191">
        <v>100854</v>
      </c>
      <c r="D35" s="191">
        <v>94988</v>
      </c>
      <c r="E35" s="191">
        <v>112357</v>
      </c>
      <c r="F35" s="304">
        <v>106973</v>
      </c>
      <c r="G35" s="191">
        <v>110442</v>
      </c>
      <c r="H35" s="195">
        <v>105519</v>
      </c>
      <c r="I35" s="195">
        <v>109609</v>
      </c>
      <c r="J35" s="195">
        <v>109284</v>
      </c>
      <c r="K35" s="195">
        <v>102428</v>
      </c>
      <c r="L35" s="195">
        <v>107863</v>
      </c>
      <c r="M35" s="195">
        <v>109834</v>
      </c>
      <c r="N35" s="195">
        <v>120338</v>
      </c>
      <c r="O35" s="4"/>
      <c r="P35" s="4"/>
    </row>
    <row r="36" spans="1:16" ht="18" customHeight="1">
      <c r="A36" s="4"/>
      <c r="B36" s="291" t="s">
        <v>260</v>
      </c>
      <c r="C36" s="191">
        <v>40403</v>
      </c>
      <c r="D36" s="191">
        <v>35672</v>
      </c>
      <c r="E36" s="191">
        <v>41756</v>
      </c>
      <c r="F36" s="191">
        <v>39178</v>
      </c>
      <c r="G36" s="191">
        <v>41404</v>
      </c>
      <c r="H36" s="195">
        <v>39795</v>
      </c>
      <c r="I36" s="195">
        <v>35338</v>
      </c>
      <c r="J36" s="454">
        <v>34038</v>
      </c>
      <c r="K36" s="195">
        <v>31554</v>
      </c>
      <c r="L36" s="195">
        <v>36590</v>
      </c>
      <c r="M36" s="195">
        <v>35707</v>
      </c>
      <c r="N36" s="195">
        <v>36749</v>
      </c>
      <c r="O36" s="4"/>
      <c r="P36" s="4"/>
    </row>
    <row r="37" spans="1:16" ht="18" customHeight="1">
      <c r="A37" s="4"/>
      <c r="B37" s="299" t="s">
        <v>265</v>
      </c>
      <c r="C37" s="298">
        <f t="shared" ref="C37:N37" si="23">+C38+C39+C40</f>
        <v>75539</v>
      </c>
      <c r="D37" s="298">
        <f t="shared" si="23"/>
        <v>65808</v>
      </c>
      <c r="E37" s="298">
        <f t="shared" si="23"/>
        <v>80384</v>
      </c>
      <c r="F37" s="298">
        <f t="shared" si="23"/>
        <v>79173</v>
      </c>
      <c r="G37" s="298">
        <f t="shared" si="23"/>
        <v>82148</v>
      </c>
      <c r="H37" s="298">
        <f t="shared" si="23"/>
        <v>78934</v>
      </c>
      <c r="I37" s="298">
        <f t="shared" si="23"/>
        <v>78989</v>
      </c>
      <c r="J37" s="298">
        <f t="shared" si="23"/>
        <v>79936</v>
      </c>
      <c r="K37" s="298">
        <f t="shared" si="23"/>
        <v>75428</v>
      </c>
      <c r="L37" s="298">
        <f t="shared" si="23"/>
        <v>82460</v>
      </c>
      <c r="M37" s="298">
        <f t="shared" si="23"/>
        <v>80639</v>
      </c>
      <c r="N37" s="298">
        <f t="shared" si="23"/>
        <v>84737</v>
      </c>
      <c r="O37" s="4"/>
      <c r="P37" s="4"/>
    </row>
    <row r="38" spans="1:16" ht="18" customHeight="1">
      <c r="A38" s="4"/>
      <c r="B38" s="299" t="s">
        <v>258</v>
      </c>
      <c r="C38" s="191">
        <v>36655</v>
      </c>
      <c r="D38" s="191">
        <v>31143</v>
      </c>
      <c r="E38" s="191">
        <v>39074</v>
      </c>
      <c r="F38" s="454">
        <v>38336</v>
      </c>
      <c r="G38" s="454">
        <v>39339</v>
      </c>
      <c r="H38" s="454">
        <v>38228</v>
      </c>
      <c r="I38" s="454">
        <v>38362</v>
      </c>
      <c r="J38" s="454">
        <v>38141</v>
      </c>
      <c r="K38" s="454">
        <v>35312</v>
      </c>
      <c r="L38" s="454">
        <v>39203</v>
      </c>
      <c r="M38" s="191">
        <v>38399</v>
      </c>
      <c r="N38" s="191">
        <v>40275</v>
      </c>
      <c r="O38" s="4"/>
      <c r="P38" s="4"/>
    </row>
    <row r="39" spans="1:16" ht="18" customHeight="1">
      <c r="A39" s="4"/>
      <c r="B39" s="291" t="s">
        <v>259</v>
      </c>
      <c r="C39" s="191">
        <v>29187</v>
      </c>
      <c r="D39" s="191">
        <v>26013</v>
      </c>
      <c r="E39" s="191">
        <v>31121</v>
      </c>
      <c r="F39" s="304">
        <v>31423</v>
      </c>
      <c r="G39" s="191">
        <v>32848</v>
      </c>
      <c r="H39" s="195">
        <v>31200</v>
      </c>
      <c r="I39" s="195">
        <v>31651</v>
      </c>
      <c r="J39" s="195">
        <v>33031</v>
      </c>
      <c r="K39" s="195">
        <v>32066</v>
      </c>
      <c r="L39" s="195">
        <v>34272</v>
      </c>
      <c r="M39" s="191">
        <v>33388</v>
      </c>
      <c r="N39" s="191">
        <v>34995</v>
      </c>
      <c r="O39" s="4"/>
      <c r="P39" s="4"/>
    </row>
    <row r="40" spans="1:16" ht="18" customHeight="1" thickBot="1">
      <c r="A40" s="4"/>
      <c r="B40" s="291" t="s">
        <v>260</v>
      </c>
      <c r="C40" s="191">
        <v>9697</v>
      </c>
      <c r="D40" s="191">
        <v>8652</v>
      </c>
      <c r="E40" s="191">
        <v>10189</v>
      </c>
      <c r="F40" s="186">
        <v>9414</v>
      </c>
      <c r="G40" s="191">
        <v>9961</v>
      </c>
      <c r="H40" s="195">
        <v>9506</v>
      </c>
      <c r="I40" s="195">
        <v>8976</v>
      </c>
      <c r="J40" s="454">
        <v>8764</v>
      </c>
      <c r="K40" s="454">
        <v>8050</v>
      </c>
      <c r="L40" s="195">
        <v>8985</v>
      </c>
      <c r="M40" s="191">
        <v>8852</v>
      </c>
      <c r="N40" s="191">
        <v>9467</v>
      </c>
      <c r="O40" s="4"/>
      <c r="P40" s="4"/>
    </row>
    <row r="41" spans="1:16" ht="18" customHeight="1" thickTop="1">
      <c r="A41" s="4"/>
      <c r="B41" s="492"/>
      <c r="C41" s="493"/>
      <c r="D41" s="493"/>
      <c r="E41" s="493"/>
      <c r="F41" s="494"/>
      <c r="G41" s="493"/>
      <c r="H41" s="493"/>
      <c r="I41" s="493"/>
      <c r="J41" s="495"/>
      <c r="K41" s="495"/>
      <c r="L41" s="493"/>
      <c r="M41" s="493"/>
      <c r="N41" s="493"/>
      <c r="O41" s="4"/>
      <c r="P41" s="4"/>
    </row>
    <row r="42" spans="1:16" ht="32.25" customHeight="1">
      <c r="A42" s="4"/>
      <c r="B42" s="497" t="s">
        <v>404</v>
      </c>
      <c r="C42" s="298">
        <f t="shared" ref="C42:N42" si="24">+C43+C44+C45</f>
        <v>15895</v>
      </c>
      <c r="D42" s="298">
        <f t="shared" si="24"/>
        <v>14705</v>
      </c>
      <c r="E42" s="298">
        <f t="shared" si="24"/>
        <v>17136</v>
      </c>
      <c r="F42" s="298">
        <f t="shared" si="24"/>
        <v>16668</v>
      </c>
      <c r="G42" s="298">
        <f t="shared" si="24"/>
        <v>17825</v>
      </c>
      <c r="H42" s="298">
        <f t="shared" si="24"/>
        <v>19878</v>
      </c>
      <c r="I42" s="298">
        <f t="shared" si="24"/>
        <v>21429</v>
      </c>
      <c r="J42" s="298">
        <f t="shared" si="24"/>
        <v>20815</v>
      </c>
      <c r="K42" s="298">
        <f t="shared" si="24"/>
        <v>21128</v>
      </c>
      <c r="L42" s="298">
        <f t="shared" si="24"/>
        <v>21451</v>
      </c>
      <c r="M42" s="298">
        <f t="shared" si="24"/>
        <v>19522</v>
      </c>
      <c r="N42" s="298">
        <f t="shared" si="24"/>
        <v>18728</v>
      </c>
      <c r="O42" s="4"/>
      <c r="P42" s="4"/>
    </row>
    <row r="43" spans="1:16" ht="18" customHeight="1">
      <c r="A43" s="4"/>
      <c r="B43" s="291" t="s">
        <v>258</v>
      </c>
      <c r="C43" s="191">
        <v>8802</v>
      </c>
      <c r="D43" s="191">
        <v>7640</v>
      </c>
      <c r="E43" s="191">
        <v>8761</v>
      </c>
      <c r="F43" s="454">
        <v>8806</v>
      </c>
      <c r="G43" s="454">
        <v>9428</v>
      </c>
      <c r="H43" s="454">
        <v>11734</v>
      </c>
      <c r="I43" s="454">
        <v>12208</v>
      </c>
      <c r="J43" s="454">
        <v>11894</v>
      </c>
      <c r="K43" s="454">
        <v>12772</v>
      </c>
      <c r="L43" s="454">
        <v>12885</v>
      </c>
      <c r="M43" s="191">
        <v>11883</v>
      </c>
      <c r="N43" s="191">
        <v>11402</v>
      </c>
      <c r="O43" s="4"/>
      <c r="P43" s="4"/>
    </row>
    <row r="44" spans="1:16" ht="18" customHeight="1">
      <c r="A44" s="4"/>
      <c r="B44" s="291" t="s">
        <v>259</v>
      </c>
      <c r="C44" s="191">
        <v>5067</v>
      </c>
      <c r="D44" s="191">
        <v>5123</v>
      </c>
      <c r="E44" s="191">
        <v>6228</v>
      </c>
      <c r="F44" s="304">
        <v>6090</v>
      </c>
      <c r="G44" s="191">
        <v>7212</v>
      </c>
      <c r="H44" s="195">
        <v>7370</v>
      </c>
      <c r="I44" s="195">
        <v>7768</v>
      </c>
      <c r="J44" s="195">
        <v>7663</v>
      </c>
      <c r="K44" s="195">
        <v>7287</v>
      </c>
      <c r="L44" s="195">
        <v>7435</v>
      </c>
      <c r="M44" s="191">
        <v>6553</v>
      </c>
      <c r="N44" s="191">
        <v>6372</v>
      </c>
      <c r="O44" s="4"/>
      <c r="P44" s="4"/>
    </row>
    <row r="45" spans="1:16" ht="18" customHeight="1" thickBot="1">
      <c r="A45" s="4"/>
      <c r="B45" s="292" t="s">
        <v>260</v>
      </c>
      <c r="C45" s="293">
        <v>2026</v>
      </c>
      <c r="D45" s="293">
        <v>1942</v>
      </c>
      <c r="E45" s="293">
        <v>2147</v>
      </c>
      <c r="F45" s="70">
        <v>1772</v>
      </c>
      <c r="G45" s="293">
        <v>1185</v>
      </c>
      <c r="H45" s="293">
        <v>774</v>
      </c>
      <c r="I45" s="293">
        <v>1453</v>
      </c>
      <c r="J45" s="293">
        <v>1258</v>
      </c>
      <c r="K45" s="293">
        <v>1069</v>
      </c>
      <c r="L45" s="293">
        <v>1131</v>
      </c>
      <c r="M45" s="293">
        <v>1086</v>
      </c>
      <c r="N45" s="293">
        <v>954</v>
      </c>
      <c r="O45" s="4"/>
      <c r="P45" s="4"/>
    </row>
    <row r="46" spans="1:16" ht="12" customHeight="1" thickTop="1">
      <c r="A46" s="4"/>
      <c r="B46" s="440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4"/>
      <c r="P46" s="4"/>
    </row>
    <row r="47" spans="1:1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27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2" t="s">
        <v>9</v>
      </c>
      <c r="O48" s="4"/>
      <c r="P48" s="4"/>
    </row>
    <row r="49" spans="2:14"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</row>
  </sheetData>
  <phoneticPr fontId="33" type="noConversion"/>
  <hyperlinks>
    <hyperlink ref="N24" location="INDICE!C3" display="Volver al Indice"/>
    <hyperlink ref="N48" location="INDICE!C3" display="Volver al Indice"/>
    <hyperlink ref="B1" location="INDICE!C3" display="Volver al Indice"/>
  </hyperlinks>
  <printOptions horizontalCentered="1"/>
  <pageMargins left="0.15748031496062992" right="0.15748031496062992" top="0.51181102362204722" bottom="0.98425196850393704" header="0" footer="0"/>
  <pageSetup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R89"/>
  <sheetViews>
    <sheetView topLeftCell="D64" workbookViewId="0">
      <selection activeCell="P84" sqref="P84"/>
    </sheetView>
  </sheetViews>
  <sheetFormatPr baseColWidth="10" defaultColWidth="4.28515625" defaultRowHeight="12.75"/>
  <cols>
    <col min="1" max="1" width="4.28515625" customWidth="1"/>
    <col min="2" max="2" width="32.140625" customWidth="1"/>
    <col min="3" max="6" width="9.7109375" customWidth="1"/>
    <col min="7" max="7" width="9.140625" customWidth="1"/>
    <col min="8" max="8" width="9.7109375" customWidth="1"/>
    <col min="9" max="9" width="9.5703125" customWidth="1"/>
    <col min="10" max="10" width="10.28515625" bestFit="1" customWidth="1"/>
    <col min="11" max="13" width="11.42578125" customWidth="1"/>
    <col min="14" max="14" width="10.28515625" customWidth="1"/>
    <col min="15" max="15" width="12.28515625" customWidth="1"/>
  </cols>
  <sheetData>
    <row r="1" spans="1:16">
      <c r="A1" s="4"/>
      <c r="B1" s="2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>
      <c r="A2" s="4"/>
      <c r="B2" s="591" t="s">
        <v>381</v>
      </c>
      <c r="C2" s="591"/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1"/>
      <c r="O2" s="591"/>
      <c r="P2" s="4"/>
    </row>
    <row r="3" spans="1:16" ht="15.75">
      <c r="A3" s="4"/>
      <c r="B3" s="589" t="s">
        <v>56</v>
      </c>
      <c r="C3" s="589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589"/>
      <c r="P3" s="4"/>
    </row>
    <row r="4" spans="1:16" ht="15.75">
      <c r="A4" s="4"/>
      <c r="B4" s="589" t="s">
        <v>57</v>
      </c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4"/>
    </row>
    <row r="5" spans="1:16" ht="15.75">
      <c r="A5" s="4"/>
      <c r="B5" s="591" t="s">
        <v>377</v>
      </c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  <c r="O5" s="591"/>
      <c r="P5" s="4"/>
    </row>
    <row r="6" spans="1:16" ht="13.5" thickBot="1">
      <c r="A6" s="4"/>
      <c r="B6" s="5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52"/>
      <c r="P6" s="4"/>
    </row>
    <row r="7" spans="1:16" ht="27" customHeight="1" thickTop="1">
      <c r="A7" s="4"/>
      <c r="B7" s="53" t="s">
        <v>58</v>
      </c>
      <c r="C7" s="29" t="s">
        <v>0</v>
      </c>
      <c r="D7" s="29" t="s">
        <v>1</v>
      </c>
      <c r="E7" s="28" t="s">
        <v>2</v>
      </c>
      <c r="F7" s="29" t="s">
        <v>3</v>
      </c>
      <c r="G7" s="458" t="s">
        <v>4</v>
      </c>
      <c r="H7" s="30" t="s">
        <v>11</v>
      </c>
      <c r="I7" s="30" t="s">
        <v>5</v>
      </c>
      <c r="J7" s="30" t="s">
        <v>6</v>
      </c>
      <c r="K7" s="30" t="s">
        <v>7</v>
      </c>
      <c r="L7" s="29" t="s">
        <v>8</v>
      </c>
      <c r="M7" s="29" t="s">
        <v>12</v>
      </c>
      <c r="N7" s="458" t="s">
        <v>13</v>
      </c>
      <c r="O7" s="30" t="s">
        <v>59</v>
      </c>
      <c r="P7" s="4"/>
    </row>
    <row r="8" spans="1:16" ht="15.75" customHeight="1">
      <c r="A8" s="4"/>
      <c r="B8" s="31" t="s">
        <v>43</v>
      </c>
      <c r="C8" s="54">
        <f t="shared" ref="C8:O8" si="0">SUM(C9:C11)</f>
        <v>11501</v>
      </c>
      <c r="D8" s="54">
        <f t="shared" si="0"/>
        <v>10554</v>
      </c>
      <c r="E8" s="31">
        <f t="shared" si="0"/>
        <v>14403</v>
      </c>
      <c r="F8" s="31">
        <f t="shared" si="0"/>
        <v>11774</v>
      </c>
      <c r="G8" s="459">
        <f t="shared" si="0"/>
        <v>12929</v>
      </c>
      <c r="H8" s="55">
        <f t="shared" si="0"/>
        <v>11834</v>
      </c>
      <c r="I8" s="55">
        <f t="shared" si="0"/>
        <v>11124</v>
      </c>
      <c r="J8" s="55">
        <f t="shared" si="0"/>
        <v>12187</v>
      </c>
      <c r="K8" s="55">
        <f t="shared" si="0"/>
        <v>10848</v>
      </c>
      <c r="L8" s="54">
        <f t="shared" si="0"/>
        <v>11767</v>
      </c>
      <c r="M8" s="54">
        <f t="shared" si="0"/>
        <v>13627</v>
      </c>
      <c r="N8" s="459">
        <f t="shared" si="0"/>
        <v>12476</v>
      </c>
      <c r="O8" s="55">
        <f t="shared" si="0"/>
        <v>145024</v>
      </c>
      <c r="P8" s="4"/>
    </row>
    <row r="9" spans="1:16" ht="19.5" customHeight="1">
      <c r="A9" s="4"/>
      <c r="B9" s="56" t="s">
        <v>60</v>
      </c>
      <c r="C9" s="7">
        <v>9115</v>
      </c>
      <c r="D9" s="7">
        <v>8452</v>
      </c>
      <c r="E9" s="400">
        <v>11285</v>
      </c>
      <c r="F9" s="7">
        <v>9115</v>
      </c>
      <c r="G9" s="9">
        <v>9939</v>
      </c>
      <c r="H9" s="8">
        <v>8962</v>
      </c>
      <c r="I9" s="8">
        <v>8538</v>
      </c>
      <c r="J9" s="525">
        <v>9275</v>
      </c>
      <c r="K9" s="8">
        <v>8288</v>
      </c>
      <c r="L9" s="7">
        <v>9011</v>
      </c>
      <c r="M9" s="7">
        <v>10547</v>
      </c>
      <c r="N9" s="525">
        <v>9860</v>
      </c>
      <c r="O9" s="35">
        <f>SUM(C9:N9)</f>
        <v>112387</v>
      </c>
      <c r="P9" s="4"/>
    </row>
    <row r="10" spans="1:16">
      <c r="A10" s="4"/>
      <c r="B10" s="56" t="s">
        <v>61</v>
      </c>
      <c r="C10" s="7">
        <v>2131</v>
      </c>
      <c r="D10" s="7">
        <v>1875</v>
      </c>
      <c r="E10" s="400">
        <v>2827</v>
      </c>
      <c r="F10" s="7">
        <v>2394</v>
      </c>
      <c r="G10" s="9">
        <v>2614</v>
      </c>
      <c r="H10" s="8">
        <v>2466</v>
      </c>
      <c r="I10" s="8">
        <v>2226</v>
      </c>
      <c r="J10" s="525">
        <v>2513</v>
      </c>
      <c r="K10" s="8">
        <v>2182</v>
      </c>
      <c r="L10" s="7">
        <v>2360</v>
      </c>
      <c r="M10" s="7">
        <v>2653</v>
      </c>
      <c r="N10" s="525">
        <v>2349</v>
      </c>
      <c r="O10" s="35">
        <f>SUM(C10:N10)</f>
        <v>28590</v>
      </c>
      <c r="P10" s="4"/>
    </row>
    <row r="11" spans="1:16">
      <c r="A11" s="4"/>
      <c r="B11" s="56" t="s">
        <v>62</v>
      </c>
      <c r="C11" s="7">
        <v>255</v>
      </c>
      <c r="D11" s="7">
        <v>227</v>
      </c>
      <c r="E11" s="400">
        <v>291</v>
      </c>
      <c r="F11" s="7">
        <v>265</v>
      </c>
      <c r="G11" s="9">
        <v>376</v>
      </c>
      <c r="H11" s="8">
        <v>406</v>
      </c>
      <c r="I11" s="8">
        <v>360</v>
      </c>
      <c r="J11" s="525">
        <v>399</v>
      </c>
      <c r="K11" s="8">
        <v>378</v>
      </c>
      <c r="L11" s="7">
        <v>396</v>
      </c>
      <c r="M11" s="7">
        <v>427</v>
      </c>
      <c r="N11" s="525">
        <v>267</v>
      </c>
      <c r="O11" s="35">
        <f>SUM(C11:N11)</f>
        <v>4047</v>
      </c>
      <c r="P11" s="4"/>
    </row>
    <row r="12" spans="1:16" ht="15" customHeight="1">
      <c r="A12" s="4"/>
      <c r="B12" s="34" t="s">
        <v>44</v>
      </c>
      <c r="C12" s="35">
        <f t="shared" ref="C12:O12" si="1">SUM(C13:C15)</f>
        <v>6431</v>
      </c>
      <c r="D12" s="35">
        <f t="shared" si="1"/>
        <v>5650</v>
      </c>
      <c r="E12" s="34">
        <f t="shared" si="1"/>
        <v>7906</v>
      </c>
      <c r="F12" s="34">
        <f t="shared" si="1"/>
        <v>6112</v>
      </c>
      <c r="G12" s="45">
        <f t="shared" si="1"/>
        <v>6336</v>
      </c>
      <c r="H12" s="27">
        <f t="shared" si="1"/>
        <v>7566</v>
      </c>
      <c r="I12" s="27">
        <f t="shared" si="1"/>
        <v>6793</v>
      </c>
      <c r="J12" s="27">
        <f t="shared" si="1"/>
        <v>6102</v>
      </c>
      <c r="K12" s="27">
        <f t="shared" si="1"/>
        <v>7556</v>
      </c>
      <c r="L12" s="35">
        <f t="shared" si="1"/>
        <v>6285</v>
      </c>
      <c r="M12" s="35">
        <f t="shared" si="1"/>
        <v>7474</v>
      </c>
      <c r="N12" s="45">
        <f t="shared" si="1"/>
        <v>8164</v>
      </c>
      <c r="O12" s="27">
        <f t="shared" si="1"/>
        <v>82375</v>
      </c>
      <c r="P12" s="4"/>
    </row>
    <row r="13" spans="1:16" ht="15.75" customHeight="1">
      <c r="A13" s="4"/>
      <c r="B13" s="56" t="s">
        <v>60</v>
      </c>
      <c r="C13" s="7">
        <v>5089</v>
      </c>
      <c r="D13" s="7">
        <v>4439</v>
      </c>
      <c r="E13" s="400">
        <v>6318</v>
      </c>
      <c r="F13" s="7">
        <v>4763</v>
      </c>
      <c r="G13" s="9">
        <v>4842</v>
      </c>
      <c r="H13" s="8">
        <v>5877</v>
      </c>
      <c r="I13" s="8">
        <v>5213</v>
      </c>
      <c r="J13" s="525">
        <v>4613</v>
      </c>
      <c r="K13" s="8">
        <v>5671</v>
      </c>
      <c r="L13" s="7">
        <v>4774</v>
      </c>
      <c r="M13" s="7">
        <v>5797</v>
      </c>
      <c r="N13" s="525">
        <v>6266</v>
      </c>
      <c r="O13" s="35">
        <f>SUM(C13:N13)</f>
        <v>63662</v>
      </c>
      <c r="P13" s="4"/>
    </row>
    <row r="14" spans="1:16">
      <c r="A14" s="4"/>
      <c r="B14" s="56" t="s">
        <v>61</v>
      </c>
      <c r="C14" s="7">
        <v>1162</v>
      </c>
      <c r="D14" s="7">
        <v>1039</v>
      </c>
      <c r="E14" s="400">
        <v>1415</v>
      </c>
      <c r="F14" s="7">
        <v>1196</v>
      </c>
      <c r="G14" s="9">
        <v>1291</v>
      </c>
      <c r="H14" s="8">
        <v>1470</v>
      </c>
      <c r="I14" s="8">
        <v>1346</v>
      </c>
      <c r="J14" s="525">
        <v>1285</v>
      </c>
      <c r="K14" s="8">
        <v>1569</v>
      </c>
      <c r="L14" s="7">
        <v>1324</v>
      </c>
      <c r="M14" s="7">
        <v>1483</v>
      </c>
      <c r="N14" s="525">
        <v>1648</v>
      </c>
      <c r="O14" s="35">
        <f>SUM(C14:N14)</f>
        <v>16228</v>
      </c>
      <c r="P14" s="4"/>
    </row>
    <row r="15" spans="1:16">
      <c r="A15" s="4"/>
      <c r="B15" s="56" t="s">
        <v>62</v>
      </c>
      <c r="C15" s="7">
        <v>180</v>
      </c>
      <c r="D15" s="7">
        <v>172</v>
      </c>
      <c r="E15" s="400">
        <v>173</v>
      </c>
      <c r="F15" s="7">
        <v>153</v>
      </c>
      <c r="G15" s="9">
        <v>203</v>
      </c>
      <c r="H15" s="8">
        <v>219</v>
      </c>
      <c r="I15" s="8">
        <v>234</v>
      </c>
      <c r="J15" s="525">
        <v>204</v>
      </c>
      <c r="K15" s="8">
        <v>316</v>
      </c>
      <c r="L15" s="7">
        <v>187</v>
      </c>
      <c r="M15" s="7">
        <v>194</v>
      </c>
      <c r="N15" s="525">
        <v>250</v>
      </c>
      <c r="O15" s="35">
        <f>SUM(C15:N15)</f>
        <v>2485</v>
      </c>
      <c r="P15" s="4"/>
    </row>
    <row r="16" spans="1:16">
      <c r="A16" s="4"/>
      <c r="B16" s="34" t="s">
        <v>45</v>
      </c>
      <c r="C16" s="35">
        <f t="shared" ref="C16:O16" si="2">SUM(C17:C19)</f>
        <v>3423</v>
      </c>
      <c r="D16" s="35">
        <f>SUM(D17:D19)</f>
        <v>3086</v>
      </c>
      <c r="E16" s="34">
        <f t="shared" si="2"/>
        <v>3941</v>
      </c>
      <c r="F16" s="35">
        <f t="shared" si="2"/>
        <v>3336</v>
      </c>
      <c r="G16" s="45">
        <f t="shared" si="2"/>
        <v>3568</v>
      </c>
      <c r="H16" s="27">
        <f t="shared" si="2"/>
        <v>3321</v>
      </c>
      <c r="I16" s="27">
        <f t="shared" si="2"/>
        <v>2711</v>
      </c>
      <c r="J16" s="335">
        <v>2975</v>
      </c>
      <c r="K16" s="27">
        <f t="shared" si="2"/>
        <v>2715</v>
      </c>
      <c r="L16" s="35">
        <f t="shared" si="2"/>
        <v>2787</v>
      </c>
      <c r="M16" s="35">
        <f t="shared" si="2"/>
        <v>3043</v>
      </c>
      <c r="N16" s="45">
        <f t="shared" si="2"/>
        <v>2656</v>
      </c>
      <c r="O16" s="27">
        <f t="shared" si="2"/>
        <v>37562</v>
      </c>
      <c r="P16" s="4"/>
    </row>
    <row r="17" spans="1:18" ht="18.75" customHeight="1">
      <c r="A17" s="4"/>
      <c r="B17" s="56" t="s">
        <v>60</v>
      </c>
      <c r="C17" s="7">
        <v>2713</v>
      </c>
      <c r="D17" s="7">
        <v>2464</v>
      </c>
      <c r="E17" s="400">
        <v>3151</v>
      </c>
      <c r="F17" s="7">
        <v>2703</v>
      </c>
      <c r="G17" s="9">
        <v>2878</v>
      </c>
      <c r="H17" s="8">
        <v>2684</v>
      </c>
      <c r="I17" s="8">
        <v>2097</v>
      </c>
      <c r="J17" s="525">
        <v>2280</v>
      </c>
      <c r="K17" s="8">
        <v>2135</v>
      </c>
      <c r="L17" s="7">
        <v>2246</v>
      </c>
      <c r="M17" s="7">
        <v>2432</v>
      </c>
      <c r="N17" s="570">
        <v>2119</v>
      </c>
      <c r="O17" s="35">
        <f>SUM(C17:N17)</f>
        <v>29902</v>
      </c>
      <c r="P17" s="4"/>
    </row>
    <row r="18" spans="1:18">
      <c r="A18" s="4"/>
      <c r="B18" s="56" t="s">
        <v>61</v>
      </c>
      <c r="C18" s="7">
        <v>546</v>
      </c>
      <c r="D18" s="7">
        <v>468</v>
      </c>
      <c r="E18" s="400">
        <v>650</v>
      </c>
      <c r="F18" s="7">
        <v>531</v>
      </c>
      <c r="G18" s="9">
        <v>632</v>
      </c>
      <c r="H18" s="8">
        <v>569</v>
      </c>
      <c r="I18" s="8">
        <v>474</v>
      </c>
      <c r="J18" s="525">
        <v>549</v>
      </c>
      <c r="K18" s="8">
        <v>471</v>
      </c>
      <c r="L18" s="7">
        <v>442</v>
      </c>
      <c r="M18" s="7">
        <v>514</v>
      </c>
      <c r="N18" s="570">
        <v>456</v>
      </c>
      <c r="O18" s="35">
        <f>SUM(C18:N18)</f>
        <v>6302</v>
      </c>
      <c r="P18" s="4"/>
    </row>
    <row r="19" spans="1:18">
      <c r="A19" s="4"/>
      <c r="B19" s="56" t="s">
        <v>62</v>
      </c>
      <c r="C19" s="7">
        <v>164</v>
      </c>
      <c r="D19" s="7">
        <v>154</v>
      </c>
      <c r="E19" s="400">
        <v>140</v>
      </c>
      <c r="F19" s="7">
        <v>102</v>
      </c>
      <c r="G19" s="9">
        <v>58</v>
      </c>
      <c r="H19" s="8">
        <v>68</v>
      </c>
      <c r="I19" s="8">
        <v>140</v>
      </c>
      <c r="J19" s="525">
        <v>146</v>
      </c>
      <c r="K19" s="8">
        <v>109</v>
      </c>
      <c r="L19" s="7">
        <v>99</v>
      </c>
      <c r="M19" s="7">
        <v>97</v>
      </c>
      <c r="N19" s="570">
        <v>81</v>
      </c>
      <c r="O19" s="35">
        <f>SUM(C19:N19)</f>
        <v>1358</v>
      </c>
      <c r="P19" s="4"/>
    </row>
    <row r="20" spans="1:18">
      <c r="A20" s="4"/>
      <c r="B20" s="34" t="s">
        <v>46</v>
      </c>
      <c r="C20" s="35">
        <f t="shared" ref="C20:O20" si="3">SUM(C21:C23)</f>
        <v>21355</v>
      </c>
      <c r="D20" s="35">
        <f>SUM(D21:D23)</f>
        <v>19290</v>
      </c>
      <c r="E20" s="34">
        <f t="shared" si="3"/>
        <v>26250</v>
      </c>
      <c r="F20" s="34">
        <f t="shared" si="3"/>
        <v>21222</v>
      </c>
      <c r="G20" s="45">
        <f t="shared" si="3"/>
        <v>22833</v>
      </c>
      <c r="H20" s="27">
        <f t="shared" si="3"/>
        <v>22721</v>
      </c>
      <c r="I20" s="27">
        <f t="shared" si="3"/>
        <v>20628</v>
      </c>
      <c r="J20" s="335">
        <v>21264</v>
      </c>
      <c r="K20" s="27">
        <f t="shared" si="3"/>
        <v>21119</v>
      </c>
      <c r="L20" s="35">
        <f t="shared" si="3"/>
        <v>20839</v>
      </c>
      <c r="M20" s="35">
        <f t="shared" si="3"/>
        <v>24144</v>
      </c>
      <c r="N20" s="45">
        <f t="shared" si="3"/>
        <v>23296</v>
      </c>
      <c r="O20" s="27">
        <f t="shared" si="3"/>
        <v>264961</v>
      </c>
      <c r="P20" s="4"/>
    </row>
    <row r="21" spans="1:18" ht="17.25" customHeight="1">
      <c r="A21" s="4"/>
      <c r="B21" s="56" t="s">
        <v>60</v>
      </c>
      <c r="C21" s="35">
        <f t="shared" ref="C21:O22" si="4">+C9+C13+C17</f>
        <v>16917</v>
      </c>
      <c r="D21" s="25">
        <f t="shared" si="4"/>
        <v>15355</v>
      </c>
      <c r="E21" s="34">
        <f t="shared" si="4"/>
        <v>20754</v>
      </c>
      <c r="F21" s="35">
        <f t="shared" si="4"/>
        <v>16581</v>
      </c>
      <c r="G21" s="45">
        <f t="shared" si="4"/>
        <v>17659</v>
      </c>
      <c r="H21" s="27">
        <f t="shared" si="4"/>
        <v>17523</v>
      </c>
      <c r="I21" s="27">
        <f t="shared" si="4"/>
        <v>15848</v>
      </c>
      <c r="J21" s="334">
        <v>16168</v>
      </c>
      <c r="K21" s="27">
        <f t="shared" si="4"/>
        <v>16094</v>
      </c>
      <c r="L21" s="35">
        <f t="shared" si="4"/>
        <v>16031</v>
      </c>
      <c r="M21" s="35">
        <f t="shared" si="4"/>
        <v>18776</v>
      </c>
      <c r="N21" s="45">
        <f t="shared" si="4"/>
        <v>18245</v>
      </c>
      <c r="O21" s="27">
        <f t="shared" si="4"/>
        <v>205951</v>
      </c>
      <c r="P21" s="57"/>
      <c r="R21" t="s">
        <v>15</v>
      </c>
    </row>
    <row r="22" spans="1:18">
      <c r="A22" s="4"/>
      <c r="B22" s="56" t="s">
        <v>61</v>
      </c>
      <c r="C22" s="35">
        <f t="shared" ref="C22:O22" si="5">+C10+C14+C18</f>
        <v>3839</v>
      </c>
      <c r="D22" s="25">
        <f>+D10+D14+D18</f>
        <v>3382</v>
      </c>
      <c r="E22" s="34">
        <f t="shared" si="4"/>
        <v>4892</v>
      </c>
      <c r="F22" s="35">
        <f t="shared" si="5"/>
        <v>4121</v>
      </c>
      <c r="G22" s="35">
        <f t="shared" si="5"/>
        <v>4537</v>
      </c>
      <c r="H22" s="35">
        <f t="shared" si="5"/>
        <v>4505</v>
      </c>
      <c r="I22" s="35">
        <f t="shared" si="5"/>
        <v>4046</v>
      </c>
      <c r="J22" s="334">
        <v>4347</v>
      </c>
      <c r="K22" s="35">
        <f t="shared" si="5"/>
        <v>4222</v>
      </c>
      <c r="L22" s="35">
        <f t="shared" si="5"/>
        <v>4126</v>
      </c>
      <c r="M22" s="35">
        <f t="shared" si="5"/>
        <v>4650</v>
      </c>
      <c r="N22" s="35">
        <f t="shared" si="5"/>
        <v>4453</v>
      </c>
      <c r="O22" s="45">
        <f t="shared" si="5"/>
        <v>51120</v>
      </c>
      <c r="P22" s="57"/>
    </row>
    <row r="23" spans="1:18">
      <c r="A23" s="4"/>
      <c r="B23" s="58" t="s">
        <v>62</v>
      </c>
      <c r="C23" s="35">
        <f t="shared" ref="C23:O23" si="6">+C11+C15+C19</f>
        <v>599</v>
      </c>
      <c r="D23" s="25">
        <f>+D11+D15+D19</f>
        <v>553</v>
      </c>
      <c r="E23" s="34">
        <f t="shared" si="6"/>
        <v>604</v>
      </c>
      <c r="F23" s="59">
        <f t="shared" si="6"/>
        <v>520</v>
      </c>
      <c r="G23" s="59">
        <f t="shared" si="6"/>
        <v>637</v>
      </c>
      <c r="H23" s="59">
        <f t="shared" si="6"/>
        <v>693</v>
      </c>
      <c r="I23" s="59">
        <f t="shared" si="6"/>
        <v>734</v>
      </c>
      <c r="J23" s="59">
        <v>749</v>
      </c>
      <c r="K23" s="59">
        <f t="shared" si="6"/>
        <v>803</v>
      </c>
      <c r="L23" s="59">
        <f t="shared" si="6"/>
        <v>682</v>
      </c>
      <c r="M23" s="59">
        <f t="shared" si="6"/>
        <v>718</v>
      </c>
      <c r="N23" s="59">
        <f t="shared" si="6"/>
        <v>598</v>
      </c>
      <c r="O23" s="460">
        <f t="shared" si="6"/>
        <v>7890</v>
      </c>
      <c r="P23" s="57"/>
    </row>
    <row r="24" spans="1:18">
      <c r="A24" s="4"/>
      <c r="B24" s="31" t="s">
        <v>307</v>
      </c>
      <c r="C24" s="54">
        <f t="shared" ref="C24:O24" si="7">+C25+C26</f>
        <v>2752</v>
      </c>
      <c r="D24" s="54">
        <f t="shared" si="7"/>
        <v>2368</v>
      </c>
      <c r="E24" s="31">
        <f t="shared" si="7"/>
        <v>2751</v>
      </c>
      <c r="F24" s="54">
        <f t="shared" si="7"/>
        <v>2196</v>
      </c>
      <c r="G24" s="54">
        <f t="shared" si="7"/>
        <v>2956</v>
      </c>
      <c r="H24" s="54">
        <f t="shared" si="7"/>
        <v>2409</v>
      </c>
      <c r="I24" s="54">
        <f t="shared" si="7"/>
        <v>2672</v>
      </c>
      <c r="J24" s="54">
        <f t="shared" si="7"/>
        <v>2464</v>
      </c>
      <c r="K24" s="54">
        <f t="shared" si="7"/>
        <v>2599</v>
      </c>
      <c r="L24" s="54">
        <f t="shared" si="7"/>
        <v>2004</v>
      </c>
      <c r="M24" s="54">
        <f t="shared" si="7"/>
        <v>2774</v>
      </c>
      <c r="N24" s="54">
        <f t="shared" si="7"/>
        <v>2517</v>
      </c>
      <c r="O24" s="459">
        <f t="shared" si="7"/>
        <v>30462</v>
      </c>
      <c r="P24" s="4"/>
    </row>
    <row r="25" spans="1:18">
      <c r="A25" s="4"/>
      <c r="B25" s="56" t="s">
        <v>242</v>
      </c>
      <c r="C25" s="25">
        <v>2431</v>
      </c>
      <c r="D25" s="25">
        <v>2110</v>
      </c>
      <c r="E25" s="400">
        <v>2479</v>
      </c>
      <c r="F25" s="7">
        <v>1937</v>
      </c>
      <c r="G25" s="7">
        <v>2631</v>
      </c>
      <c r="H25" s="7">
        <v>2176</v>
      </c>
      <c r="I25" s="7">
        <v>2408</v>
      </c>
      <c r="J25" s="526">
        <v>2211</v>
      </c>
      <c r="K25" s="7">
        <v>2335</v>
      </c>
      <c r="L25" s="7">
        <v>1763</v>
      </c>
      <c r="M25" s="7">
        <v>2491</v>
      </c>
      <c r="N25" s="7">
        <v>2146</v>
      </c>
      <c r="O25" s="45">
        <f t="shared" ref="O25:O26" si="8">SUM(C25:N25)</f>
        <v>27118</v>
      </c>
      <c r="P25" s="4"/>
    </row>
    <row r="26" spans="1:18">
      <c r="A26" s="4"/>
      <c r="B26" s="56" t="s">
        <v>274</v>
      </c>
      <c r="C26" s="25">
        <v>321</v>
      </c>
      <c r="D26" s="25">
        <v>258</v>
      </c>
      <c r="E26" s="56">
        <v>272</v>
      </c>
      <c r="F26" s="7">
        <v>259</v>
      </c>
      <c r="G26" s="462">
        <v>325</v>
      </c>
      <c r="H26" s="457">
        <v>233</v>
      </c>
      <c r="I26" s="466">
        <v>264</v>
      </c>
      <c r="J26" s="526">
        <v>253</v>
      </c>
      <c r="K26" s="8">
        <v>264</v>
      </c>
      <c r="L26" s="7">
        <v>241</v>
      </c>
      <c r="M26" s="7">
        <v>283</v>
      </c>
      <c r="N26" s="9">
        <v>371</v>
      </c>
      <c r="O26" s="60">
        <f t="shared" si="8"/>
        <v>3344</v>
      </c>
      <c r="P26" s="4"/>
    </row>
    <row r="27" spans="1:18" ht="13.5" thickBot="1">
      <c r="A27" s="4"/>
      <c r="B27" s="49" t="s">
        <v>47</v>
      </c>
      <c r="C27" s="46">
        <f t="shared" ref="C27:O27" si="9">+C24+C20</f>
        <v>24107</v>
      </c>
      <c r="D27" s="46">
        <f t="shared" si="9"/>
        <v>21658</v>
      </c>
      <c r="E27" s="49">
        <f t="shared" si="9"/>
        <v>29001</v>
      </c>
      <c r="F27" s="49">
        <f t="shared" si="9"/>
        <v>23418</v>
      </c>
      <c r="G27" s="461">
        <f t="shared" si="9"/>
        <v>25789</v>
      </c>
      <c r="H27" s="61">
        <f t="shared" si="9"/>
        <v>25130</v>
      </c>
      <c r="I27" s="61">
        <f t="shared" si="9"/>
        <v>23300</v>
      </c>
      <c r="J27" s="61">
        <f t="shared" si="9"/>
        <v>23728</v>
      </c>
      <c r="K27" s="61">
        <f t="shared" si="9"/>
        <v>23718</v>
      </c>
      <c r="L27" s="46">
        <f t="shared" si="9"/>
        <v>22843</v>
      </c>
      <c r="M27" s="46">
        <f t="shared" si="9"/>
        <v>26918</v>
      </c>
      <c r="N27" s="461">
        <f t="shared" si="9"/>
        <v>25813</v>
      </c>
      <c r="O27" s="61">
        <f t="shared" si="9"/>
        <v>295423</v>
      </c>
      <c r="P27" s="4"/>
    </row>
    <row r="28" spans="1:18" ht="13.5" thickTop="1">
      <c r="A28" s="4"/>
      <c r="B28" s="596" t="s">
        <v>374</v>
      </c>
      <c r="C28" s="596"/>
      <c r="D28" s="596"/>
      <c r="E28" s="596"/>
      <c r="F28" s="596"/>
      <c r="G28" s="596"/>
      <c r="H28" s="596"/>
      <c r="I28" s="596"/>
      <c r="J28" s="596"/>
      <c r="K28" s="596"/>
      <c r="L28" s="596"/>
      <c r="M28" s="596"/>
      <c r="N28" s="596"/>
      <c r="O28" s="596"/>
      <c r="P28" s="4"/>
    </row>
    <row r="29" spans="1:18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8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8" ht="15.75">
      <c r="A31" s="4"/>
      <c r="B31" s="586" t="s">
        <v>63</v>
      </c>
      <c r="C31" s="586"/>
      <c r="D31" s="586"/>
      <c r="E31" s="586"/>
      <c r="F31" s="586"/>
      <c r="G31" s="586"/>
      <c r="H31" s="586"/>
      <c r="I31" s="586"/>
      <c r="J31" s="586"/>
      <c r="K31" s="586"/>
      <c r="L31" s="586"/>
      <c r="M31" s="586"/>
      <c r="N31" s="586"/>
      <c r="O31" s="586"/>
      <c r="P31" s="4"/>
    </row>
    <row r="32" spans="1:18" ht="15.75">
      <c r="A32" s="4"/>
      <c r="B32" s="586" t="s">
        <v>56</v>
      </c>
      <c r="C32" s="586"/>
      <c r="D32" s="586"/>
      <c r="E32" s="586"/>
      <c r="F32" s="586"/>
      <c r="G32" s="586"/>
      <c r="H32" s="586"/>
      <c r="I32" s="586"/>
      <c r="J32" s="586"/>
      <c r="K32" s="586"/>
      <c r="L32" s="586"/>
      <c r="M32" s="586"/>
      <c r="N32" s="586"/>
      <c r="O32" s="586"/>
      <c r="P32" s="4"/>
    </row>
    <row r="33" spans="1:16" ht="15.75">
      <c r="A33" s="4"/>
      <c r="B33" s="586" t="s">
        <v>57</v>
      </c>
      <c r="C33" s="586"/>
      <c r="D33" s="586"/>
      <c r="E33" s="586"/>
      <c r="F33" s="586"/>
      <c r="G33" s="586"/>
      <c r="H33" s="586"/>
      <c r="I33" s="586"/>
      <c r="J33" s="586"/>
      <c r="K33" s="586"/>
      <c r="L33" s="586"/>
      <c r="M33" s="586"/>
      <c r="N33" s="586"/>
      <c r="O33" s="586"/>
      <c r="P33" s="4"/>
    </row>
    <row r="34" spans="1:16" ht="15.75">
      <c r="A34" s="4"/>
      <c r="B34" s="593" t="s">
        <v>377</v>
      </c>
      <c r="C34" s="593"/>
      <c r="D34" s="593"/>
      <c r="E34" s="593"/>
      <c r="F34" s="593"/>
      <c r="G34" s="593"/>
      <c r="H34" s="593"/>
      <c r="I34" s="593"/>
      <c r="J34" s="593"/>
      <c r="K34" s="593"/>
      <c r="L34" s="593"/>
      <c r="M34" s="593"/>
      <c r="N34" s="593"/>
      <c r="O34" s="593"/>
      <c r="P34" s="4"/>
    </row>
    <row r="35" spans="1:16" ht="13.5" thickBo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4"/>
    </row>
    <row r="36" spans="1:16" ht="22.5" customHeight="1" thickTop="1">
      <c r="A36" s="4"/>
      <c r="B36" s="48" t="s">
        <v>58</v>
      </c>
      <c r="C36" s="29" t="s">
        <v>0</v>
      </c>
      <c r="D36" s="30" t="s">
        <v>1</v>
      </c>
      <c r="E36" s="29" t="s">
        <v>2</v>
      </c>
      <c r="F36" s="29" t="s">
        <v>3</v>
      </c>
      <c r="G36" s="28" t="s">
        <v>4</v>
      </c>
      <c r="H36" s="458" t="s">
        <v>11</v>
      </c>
      <c r="I36" s="30" t="s">
        <v>5</v>
      </c>
      <c r="J36" s="30" t="s">
        <v>6</v>
      </c>
      <c r="K36" s="30" t="s">
        <v>7</v>
      </c>
      <c r="L36" s="30" t="s">
        <v>8</v>
      </c>
      <c r="M36" s="29" t="s">
        <v>12</v>
      </c>
      <c r="N36" s="28" t="s">
        <v>13</v>
      </c>
      <c r="O36" s="30" t="s">
        <v>42</v>
      </c>
      <c r="P36" s="4"/>
    </row>
    <row r="37" spans="1:16">
      <c r="A37" s="4"/>
      <c r="B37" s="31" t="s">
        <v>356</v>
      </c>
      <c r="C37" s="54">
        <f t="shared" ref="C37:N37" si="10">+C38+C39+C40</f>
        <v>153137</v>
      </c>
      <c r="D37" s="55">
        <f t="shared" si="10"/>
        <v>139569</v>
      </c>
      <c r="E37" s="54">
        <f t="shared" si="10"/>
        <v>163953</v>
      </c>
      <c r="F37" s="54">
        <f t="shared" si="10"/>
        <v>161066</v>
      </c>
      <c r="G37" s="31">
        <f t="shared" si="10"/>
        <v>158194</v>
      </c>
      <c r="H37" s="459">
        <f t="shared" si="10"/>
        <v>152094</v>
      </c>
      <c r="I37" s="55">
        <f t="shared" si="10"/>
        <v>164833</v>
      </c>
      <c r="J37" s="55">
        <v>148383</v>
      </c>
      <c r="K37" s="55">
        <f t="shared" si="10"/>
        <v>171186</v>
      </c>
      <c r="L37" s="55">
        <f t="shared" si="10"/>
        <v>147326</v>
      </c>
      <c r="M37" s="54">
        <f t="shared" si="10"/>
        <v>155498</v>
      </c>
      <c r="N37" s="31">
        <f t="shared" si="10"/>
        <v>176414</v>
      </c>
      <c r="O37" s="55">
        <f t="shared" ref="O37:O48" si="11">SUM(C37:N37)</f>
        <v>1891653</v>
      </c>
      <c r="P37" s="4"/>
    </row>
    <row r="38" spans="1:16">
      <c r="A38" s="4"/>
      <c r="B38" s="56" t="s">
        <v>60</v>
      </c>
      <c r="C38" s="7">
        <v>110580</v>
      </c>
      <c r="D38" s="8">
        <v>103149</v>
      </c>
      <c r="E38" s="7">
        <v>123266</v>
      </c>
      <c r="F38" s="7">
        <v>118333</v>
      </c>
      <c r="G38" s="400">
        <v>115138</v>
      </c>
      <c r="H38" s="9">
        <v>109528</v>
      </c>
      <c r="I38" s="8">
        <v>117215</v>
      </c>
      <c r="J38" s="8">
        <v>104496</v>
      </c>
      <c r="K38" s="8">
        <v>122353</v>
      </c>
      <c r="L38" s="8">
        <v>104372</v>
      </c>
      <c r="M38" s="7">
        <v>110559</v>
      </c>
      <c r="N38" s="334">
        <v>129174</v>
      </c>
      <c r="O38" s="7">
        <f t="shared" si="11"/>
        <v>1368163</v>
      </c>
      <c r="P38" s="4"/>
    </row>
    <row r="39" spans="1:16">
      <c r="A39" s="4"/>
      <c r="B39" s="56" t="s">
        <v>61</v>
      </c>
      <c r="C39" s="7">
        <v>32798</v>
      </c>
      <c r="D39" s="8">
        <v>27846</v>
      </c>
      <c r="E39" s="7">
        <v>31289</v>
      </c>
      <c r="F39" s="7">
        <v>33076</v>
      </c>
      <c r="G39" s="400">
        <v>34476</v>
      </c>
      <c r="H39" s="9">
        <v>32750</v>
      </c>
      <c r="I39" s="8">
        <v>35236</v>
      </c>
      <c r="J39" s="8">
        <v>32461</v>
      </c>
      <c r="K39" s="8">
        <v>35506</v>
      </c>
      <c r="L39" s="8">
        <v>31114</v>
      </c>
      <c r="M39" s="7">
        <v>30644</v>
      </c>
      <c r="N39" s="334">
        <v>34294</v>
      </c>
      <c r="O39" s="7">
        <f t="shared" si="11"/>
        <v>391490</v>
      </c>
      <c r="P39" s="4"/>
    </row>
    <row r="40" spans="1:16">
      <c r="A40" s="4"/>
      <c r="B40" s="56" t="s">
        <v>62</v>
      </c>
      <c r="C40" s="7">
        <v>9759</v>
      </c>
      <c r="D40" s="8">
        <v>8574</v>
      </c>
      <c r="E40" s="7">
        <v>9398</v>
      </c>
      <c r="F40" s="7">
        <v>9657</v>
      </c>
      <c r="G40" s="400">
        <v>8580</v>
      </c>
      <c r="H40" s="9">
        <v>9816</v>
      </c>
      <c r="I40" s="8">
        <v>12382</v>
      </c>
      <c r="J40" s="8">
        <v>11426</v>
      </c>
      <c r="K40" s="8">
        <v>13327</v>
      </c>
      <c r="L40" s="8">
        <v>11840</v>
      </c>
      <c r="M40" s="7">
        <v>14295</v>
      </c>
      <c r="N40" s="334">
        <v>12946</v>
      </c>
      <c r="O40" s="7">
        <f t="shared" si="11"/>
        <v>132000</v>
      </c>
      <c r="P40" s="4"/>
    </row>
    <row r="41" spans="1:16">
      <c r="A41" s="4"/>
      <c r="B41" s="34" t="s">
        <v>44</v>
      </c>
      <c r="C41" s="35">
        <f t="shared" ref="C41:N41" si="12">+C42+C43+C44</f>
        <v>132117</v>
      </c>
      <c r="D41" s="27">
        <f>SUM(D42:D44)</f>
        <v>121664</v>
      </c>
      <c r="E41" s="35">
        <f t="shared" si="12"/>
        <v>139074</v>
      </c>
      <c r="F41" s="35">
        <f t="shared" si="12"/>
        <v>137591</v>
      </c>
      <c r="G41" s="34">
        <f t="shared" si="12"/>
        <v>133244</v>
      </c>
      <c r="H41" s="45">
        <f t="shared" si="12"/>
        <v>151092</v>
      </c>
      <c r="I41" s="27">
        <f t="shared" si="12"/>
        <v>147547</v>
      </c>
      <c r="J41" s="27">
        <v>146391</v>
      </c>
      <c r="K41" s="27">
        <f t="shared" si="12"/>
        <v>138352</v>
      </c>
      <c r="L41" s="27">
        <f t="shared" si="12"/>
        <v>135935</v>
      </c>
      <c r="M41" s="35">
        <f t="shared" si="12"/>
        <v>153722</v>
      </c>
      <c r="N41" s="34">
        <f t="shared" si="12"/>
        <v>161514</v>
      </c>
      <c r="O41" s="27">
        <f t="shared" si="11"/>
        <v>1698243</v>
      </c>
      <c r="P41" s="4"/>
    </row>
    <row r="42" spans="1:16">
      <c r="A42" s="4"/>
      <c r="B42" s="56" t="s">
        <v>60</v>
      </c>
      <c r="C42" s="7">
        <v>96681</v>
      </c>
      <c r="D42" s="8">
        <v>90092</v>
      </c>
      <c r="E42" s="7">
        <v>103497</v>
      </c>
      <c r="F42" s="7">
        <v>101432</v>
      </c>
      <c r="G42" s="400">
        <v>96276</v>
      </c>
      <c r="H42" s="9">
        <v>110656</v>
      </c>
      <c r="I42" s="8">
        <v>105812</v>
      </c>
      <c r="J42" s="8">
        <v>104576</v>
      </c>
      <c r="K42" s="8">
        <v>97813</v>
      </c>
      <c r="L42" s="8">
        <v>96943</v>
      </c>
      <c r="M42" s="7">
        <v>109368</v>
      </c>
      <c r="N42" s="334">
        <v>117093</v>
      </c>
      <c r="O42" s="7">
        <f t="shared" si="11"/>
        <v>1230239</v>
      </c>
      <c r="P42" s="4"/>
    </row>
    <row r="43" spans="1:16">
      <c r="A43" s="4"/>
      <c r="B43" s="56" t="s">
        <v>61</v>
      </c>
      <c r="C43" s="7">
        <v>27861</v>
      </c>
      <c r="D43" s="8">
        <v>25052</v>
      </c>
      <c r="E43" s="7">
        <v>28786</v>
      </c>
      <c r="F43" s="7">
        <v>29398</v>
      </c>
      <c r="G43" s="400">
        <v>28741</v>
      </c>
      <c r="H43" s="9">
        <v>31884</v>
      </c>
      <c r="I43" s="8">
        <v>30508</v>
      </c>
      <c r="J43" s="8">
        <v>31784</v>
      </c>
      <c r="K43" s="8">
        <v>30600</v>
      </c>
      <c r="L43" s="8">
        <v>31217</v>
      </c>
      <c r="M43" s="7">
        <v>34524</v>
      </c>
      <c r="N43" s="334">
        <v>34971</v>
      </c>
      <c r="O43" s="7">
        <f t="shared" si="11"/>
        <v>365326</v>
      </c>
      <c r="P43" s="4"/>
    </row>
    <row r="44" spans="1:16">
      <c r="A44" s="4"/>
      <c r="B44" s="56" t="s">
        <v>62</v>
      </c>
      <c r="C44" s="7">
        <v>7575</v>
      </c>
      <c r="D44" s="8">
        <v>6520</v>
      </c>
      <c r="E44" s="7">
        <v>6791</v>
      </c>
      <c r="F44" s="7">
        <v>6761</v>
      </c>
      <c r="G44" s="400">
        <v>8227</v>
      </c>
      <c r="H44" s="9">
        <v>8552</v>
      </c>
      <c r="I44" s="8">
        <v>11227</v>
      </c>
      <c r="J44" s="8">
        <v>10031</v>
      </c>
      <c r="K44" s="8">
        <v>9939</v>
      </c>
      <c r="L44" s="8">
        <v>7775</v>
      </c>
      <c r="M44" s="7">
        <v>9830</v>
      </c>
      <c r="N44" s="571">
        <v>9450</v>
      </c>
      <c r="O44" s="7">
        <f t="shared" si="11"/>
        <v>102678</v>
      </c>
      <c r="P44" s="4"/>
    </row>
    <row r="45" spans="1:16">
      <c r="A45" s="4"/>
      <c r="B45" s="34" t="s">
        <v>355</v>
      </c>
      <c r="C45" s="35">
        <f t="shared" ref="C45:N45" si="13">+C46+C47+C48</f>
        <v>49100</v>
      </c>
      <c r="D45" s="27">
        <f>SUM(D46:D48)</f>
        <v>43674</v>
      </c>
      <c r="E45" s="35">
        <f t="shared" si="13"/>
        <v>53268</v>
      </c>
      <c r="F45" s="35">
        <f t="shared" si="13"/>
        <v>47717</v>
      </c>
      <c r="G45" s="34">
        <f t="shared" si="13"/>
        <v>52026</v>
      </c>
      <c r="H45" s="45">
        <f t="shared" si="13"/>
        <v>49548</v>
      </c>
      <c r="I45" s="27">
        <f t="shared" si="13"/>
        <v>46643</v>
      </c>
      <c r="J45" s="27">
        <v>44968</v>
      </c>
      <c r="K45" s="27">
        <f t="shared" si="13"/>
        <v>42573</v>
      </c>
      <c r="L45" s="27">
        <f t="shared" si="13"/>
        <v>40445</v>
      </c>
      <c r="M45" s="35">
        <f t="shared" si="13"/>
        <v>42754</v>
      </c>
      <c r="N45" s="34">
        <f t="shared" si="13"/>
        <v>44385</v>
      </c>
      <c r="O45" s="27">
        <f t="shared" si="11"/>
        <v>557101</v>
      </c>
      <c r="P45" s="4"/>
    </row>
    <row r="46" spans="1:16">
      <c r="A46" s="4"/>
      <c r="B46" s="56" t="s">
        <v>60</v>
      </c>
      <c r="C46" s="7">
        <v>38571</v>
      </c>
      <c r="D46" s="8">
        <v>33844</v>
      </c>
      <c r="E46" s="7">
        <v>41384</v>
      </c>
      <c r="F46" s="7">
        <v>37230</v>
      </c>
      <c r="G46" s="400">
        <v>41146</v>
      </c>
      <c r="H46" s="9">
        <v>39504</v>
      </c>
      <c r="I46" s="8">
        <v>36967</v>
      </c>
      <c r="J46" s="8">
        <v>34333</v>
      </c>
      <c r="K46" s="8">
        <v>32514</v>
      </c>
      <c r="L46" s="8">
        <v>31692</v>
      </c>
      <c r="M46" s="7">
        <v>33396</v>
      </c>
      <c r="N46" s="572">
        <v>34989</v>
      </c>
      <c r="O46" s="7">
        <f t="shared" si="11"/>
        <v>435570</v>
      </c>
      <c r="P46" s="4"/>
    </row>
    <row r="47" spans="1:16">
      <c r="A47" s="4"/>
      <c r="B47" s="56" t="s">
        <v>61</v>
      </c>
      <c r="C47" s="7">
        <v>8793</v>
      </c>
      <c r="D47" s="8">
        <v>8309</v>
      </c>
      <c r="E47" s="7">
        <v>9673</v>
      </c>
      <c r="F47" s="7">
        <v>8874</v>
      </c>
      <c r="G47" s="400">
        <v>9725</v>
      </c>
      <c r="H47" s="9">
        <v>9378</v>
      </c>
      <c r="I47" s="8">
        <v>8920</v>
      </c>
      <c r="J47" s="8">
        <v>9536</v>
      </c>
      <c r="K47" s="8">
        <v>8925</v>
      </c>
      <c r="L47" s="8">
        <v>8040</v>
      </c>
      <c r="M47" s="7">
        <v>8424</v>
      </c>
      <c r="N47" s="572">
        <v>8940</v>
      </c>
      <c r="O47" s="7">
        <f t="shared" si="11"/>
        <v>107537</v>
      </c>
      <c r="P47" s="4"/>
    </row>
    <row r="48" spans="1:16">
      <c r="A48" s="4"/>
      <c r="B48" s="56" t="s">
        <v>62</v>
      </c>
      <c r="C48" s="7">
        <v>1736</v>
      </c>
      <c r="D48" s="8">
        <v>1521</v>
      </c>
      <c r="E48" s="7">
        <v>2211</v>
      </c>
      <c r="F48" s="7">
        <v>1613</v>
      </c>
      <c r="G48" s="400">
        <v>1155</v>
      </c>
      <c r="H48" s="9">
        <v>666</v>
      </c>
      <c r="I48" s="8">
        <v>756</v>
      </c>
      <c r="J48" s="8">
        <v>1099</v>
      </c>
      <c r="K48" s="8">
        <v>1134</v>
      </c>
      <c r="L48" s="8">
        <v>713</v>
      </c>
      <c r="M48" s="7">
        <v>934</v>
      </c>
      <c r="N48" s="573">
        <v>456</v>
      </c>
      <c r="O48" s="7">
        <f t="shared" si="11"/>
        <v>13994</v>
      </c>
      <c r="P48" s="4"/>
    </row>
    <row r="49" spans="1:16">
      <c r="A49" s="4"/>
      <c r="B49" s="34" t="s">
        <v>46</v>
      </c>
      <c r="C49" s="35">
        <f t="shared" ref="C49:O49" si="14">+C50+C51+C52</f>
        <v>334354</v>
      </c>
      <c r="D49" s="27">
        <f>SUM(D50:D52)</f>
        <v>304907</v>
      </c>
      <c r="E49" s="35">
        <f t="shared" si="14"/>
        <v>356295</v>
      </c>
      <c r="F49" s="35">
        <f t="shared" si="14"/>
        <v>346374</v>
      </c>
      <c r="G49" s="34">
        <f t="shared" si="14"/>
        <v>343464</v>
      </c>
      <c r="H49" s="45">
        <f t="shared" si="14"/>
        <v>352734</v>
      </c>
      <c r="I49" s="27">
        <f t="shared" si="14"/>
        <v>359023</v>
      </c>
      <c r="J49" s="27">
        <v>339742</v>
      </c>
      <c r="K49" s="27">
        <f t="shared" si="14"/>
        <v>352111</v>
      </c>
      <c r="L49" s="27">
        <f t="shared" si="14"/>
        <v>323706</v>
      </c>
      <c r="M49" s="35">
        <f t="shared" si="14"/>
        <v>351974</v>
      </c>
      <c r="N49" s="34">
        <f t="shared" si="14"/>
        <v>382313</v>
      </c>
      <c r="O49" s="27">
        <f t="shared" si="14"/>
        <v>4146997</v>
      </c>
      <c r="P49" s="4"/>
    </row>
    <row r="50" spans="1:16">
      <c r="A50" s="4"/>
      <c r="B50" s="34" t="s">
        <v>60</v>
      </c>
      <c r="C50" s="35">
        <f t="shared" ref="C50:O50" si="15">+C38+C42+C46</f>
        <v>245832</v>
      </c>
      <c r="D50" s="27">
        <f t="shared" si="15"/>
        <v>227085</v>
      </c>
      <c r="E50" s="35">
        <f t="shared" si="15"/>
        <v>268147</v>
      </c>
      <c r="F50" s="35">
        <f t="shared" si="15"/>
        <v>256995</v>
      </c>
      <c r="G50" s="34">
        <f t="shared" si="15"/>
        <v>252560</v>
      </c>
      <c r="H50" s="45">
        <f t="shared" si="15"/>
        <v>259688</v>
      </c>
      <c r="I50" s="27">
        <f t="shared" si="15"/>
        <v>259994</v>
      </c>
      <c r="J50" s="27">
        <v>243405</v>
      </c>
      <c r="K50" s="27">
        <f t="shared" si="15"/>
        <v>252680</v>
      </c>
      <c r="L50" s="27">
        <f t="shared" si="15"/>
        <v>233007</v>
      </c>
      <c r="M50" s="35">
        <f t="shared" si="15"/>
        <v>253323</v>
      </c>
      <c r="N50" s="34">
        <f t="shared" si="15"/>
        <v>281256</v>
      </c>
      <c r="O50" s="27">
        <f t="shared" si="15"/>
        <v>3033972</v>
      </c>
      <c r="P50" s="4"/>
    </row>
    <row r="51" spans="1:16">
      <c r="A51" s="4"/>
      <c r="B51" s="34" t="s">
        <v>61</v>
      </c>
      <c r="C51" s="35">
        <f t="shared" ref="C51:O51" si="16">+C39+C43+C47</f>
        <v>69452</v>
      </c>
      <c r="D51" s="27">
        <f>+D39+D43+D47</f>
        <v>61207</v>
      </c>
      <c r="E51" s="35">
        <f t="shared" si="16"/>
        <v>69748</v>
      </c>
      <c r="F51" s="35">
        <f t="shared" si="16"/>
        <v>71348</v>
      </c>
      <c r="G51" s="34">
        <f t="shared" si="16"/>
        <v>72942</v>
      </c>
      <c r="H51" s="45">
        <f t="shared" si="16"/>
        <v>74012</v>
      </c>
      <c r="I51" s="27">
        <f t="shared" si="16"/>
        <v>74664</v>
      </c>
      <c r="J51" s="27">
        <v>73781</v>
      </c>
      <c r="K51" s="27">
        <f t="shared" si="16"/>
        <v>75031</v>
      </c>
      <c r="L51" s="27">
        <f t="shared" si="16"/>
        <v>70371</v>
      </c>
      <c r="M51" s="35">
        <f t="shared" si="16"/>
        <v>73592</v>
      </c>
      <c r="N51" s="34">
        <f t="shared" si="16"/>
        <v>78205</v>
      </c>
      <c r="O51" s="27">
        <f t="shared" si="16"/>
        <v>864353</v>
      </c>
      <c r="P51" s="4"/>
    </row>
    <row r="52" spans="1:16">
      <c r="A52" s="4"/>
      <c r="B52" s="36" t="s">
        <v>62</v>
      </c>
      <c r="C52" s="35">
        <f t="shared" ref="C52:O52" si="17">+C40+C44+C48</f>
        <v>19070</v>
      </c>
      <c r="D52" s="27">
        <f>+D40+D44+D48</f>
        <v>16615</v>
      </c>
      <c r="E52" s="59">
        <f t="shared" si="17"/>
        <v>18400</v>
      </c>
      <c r="F52" s="59">
        <f t="shared" si="17"/>
        <v>18031</v>
      </c>
      <c r="G52" s="36">
        <f t="shared" si="17"/>
        <v>17962</v>
      </c>
      <c r="H52" s="460">
        <f t="shared" si="17"/>
        <v>19034</v>
      </c>
      <c r="I52" s="60">
        <f t="shared" si="17"/>
        <v>24365</v>
      </c>
      <c r="J52" s="60">
        <v>22556</v>
      </c>
      <c r="K52" s="60">
        <f t="shared" si="17"/>
        <v>24400</v>
      </c>
      <c r="L52" s="60">
        <f t="shared" si="17"/>
        <v>20328</v>
      </c>
      <c r="M52" s="59">
        <f t="shared" si="17"/>
        <v>25059</v>
      </c>
      <c r="N52" s="36">
        <f t="shared" si="17"/>
        <v>22852</v>
      </c>
      <c r="O52" s="60">
        <f t="shared" si="17"/>
        <v>248672</v>
      </c>
      <c r="P52" s="4"/>
    </row>
    <row r="53" spans="1:16">
      <c r="A53" s="4"/>
      <c r="B53" s="34" t="s">
        <v>307</v>
      </c>
      <c r="C53" s="54">
        <f>+C54+C55</f>
        <v>61023</v>
      </c>
      <c r="D53" s="55">
        <f>+D54+D55</f>
        <v>50048</v>
      </c>
      <c r="E53" s="54">
        <f t="shared" ref="E53:O53" si="18">+E54+E55</f>
        <v>60218</v>
      </c>
      <c r="F53" s="54">
        <f t="shared" si="18"/>
        <v>48798</v>
      </c>
      <c r="G53" s="31">
        <f t="shared" si="18"/>
        <v>64364</v>
      </c>
      <c r="H53" s="54">
        <f t="shared" si="18"/>
        <v>52351</v>
      </c>
      <c r="I53" s="31">
        <f t="shared" si="18"/>
        <v>59315</v>
      </c>
      <c r="J53" s="31">
        <f t="shared" si="18"/>
        <v>56089</v>
      </c>
      <c r="K53" s="31">
        <f t="shared" si="18"/>
        <v>60571</v>
      </c>
      <c r="L53" s="55">
        <f t="shared" si="18"/>
        <v>46784</v>
      </c>
      <c r="M53" s="54">
        <f t="shared" si="18"/>
        <v>59427</v>
      </c>
      <c r="N53" s="31">
        <f t="shared" si="18"/>
        <v>55326</v>
      </c>
      <c r="O53" s="459">
        <f t="shared" si="18"/>
        <v>674314</v>
      </c>
      <c r="P53" s="4"/>
    </row>
    <row r="54" spans="1:16">
      <c r="A54" s="4"/>
      <c r="B54" s="56" t="s">
        <v>242</v>
      </c>
      <c r="C54" s="25">
        <v>48522</v>
      </c>
      <c r="D54" s="26">
        <v>40022</v>
      </c>
      <c r="E54" s="7">
        <v>46983</v>
      </c>
      <c r="F54" s="7">
        <v>37645</v>
      </c>
      <c r="G54" s="400">
        <v>49398</v>
      </c>
      <c r="H54" s="7">
        <v>41883</v>
      </c>
      <c r="I54" s="400">
        <v>47089</v>
      </c>
      <c r="J54" s="7">
        <v>42670</v>
      </c>
      <c r="K54" s="400">
        <v>47112</v>
      </c>
      <c r="L54" s="8">
        <v>34931</v>
      </c>
      <c r="M54" s="575">
        <v>45746</v>
      </c>
      <c r="N54" s="574">
        <v>40982</v>
      </c>
      <c r="O54" s="27">
        <f t="shared" ref="O54:O55" si="19">SUM(C54:N54)</f>
        <v>522983</v>
      </c>
      <c r="P54" s="4"/>
    </row>
    <row r="55" spans="1:16">
      <c r="A55" s="4"/>
      <c r="B55" s="56" t="s">
        <v>274</v>
      </c>
      <c r="C55" s="25">
        <v>12501</v>
      </c>
      <c r="D55" s="26">
        <v>10026</v>
      </c>
      <c r="E55" s="7">
        <v>13235</v>
      </c>
      <c r="F55" s="7">
        <v>11153</v>
      </c>
      <c r="G55" s="418">
        <v>14966</v>
      </c>
      <c r="H55" s="7">
        <v>10468</v>
      </c>
      <c r="I55" s="418">
        <v>12226</v>
      </c>
      <c r="J55" s="7">
        <v>13419</v>
      </c>
      <c r="K55" s="418">
        <v>13459</v>
      </c>
      <c r="L55" s="8">
        <v>11853</v>
      </c>
      <c r="M55" s="576">
        <v>13681</v>
      </c>
      <c r="N55" s="570">
        <v>14344</v>
      </c>
      <c r="O55" s="60">
        <f t="shared" si="19"/>
        <v>151331</v>
      </c>
      <c r="P55" s="4"/>
    </row>
    <row r="56" spans="1:16" ht="19.5" customHeight="1" thickBot="1">
      <c r="A56" s="4"/>
      <c r="B56" s="49" t="s">
        <v>47</v>
      </c>
      <c r="C56" s="46">
        <f t="shared" ref="C56:O56" si="20">+C53+C49</f>
        <v>395377</v>
      </c>
      <c r="D56" s="61">
        <f t="shared" si="20"/>
        <v>354955</v>
      </c>
      <c r="E56" s="46">
        <f t="shared" si="20"/>
        <v>416513</v>
      </c>
      <c r="F56" s="46">
        <f t="shared" si="20"/>
        <v>395172</v>
      </c>
      <c r="G56" s="49">
        <f t="shared" si="20"/>
        <v>407828</v>
      </c>
      <c r="H56" s="461">
        <f t="shared" si="20"/>
        <v>405085</v>
      </c>
      <c r="I56" s="61">
        <f t="shared" si="20"/>
        <v>418338</v>
      </c>
      <c r="J56" s="61">
        <f t="shared" si="20"/>
        <v>395831</v>
      </c>
      <c r="K56" s="61">
        <f t="shared" si="20"/>
        <v>412682</v>
      </c>
      <c r="L56" s="61">
        <f t="shared" si="20"/>
        <v>370490</v>
      </c>
      <c r="M56" s="46">
        <f t="shared" si="20"/>
        <v>411401</v>
      </c>
      <c r="N56" s="49">
        <f t="shared" si="20"/>
        <v>437639</v>
      </c>
      <c r="O56" s="61">
        <f t="shared" si="20"/>
        <v>4821311</v>
      </c>
      <c r="P56" s="4"/>
    </row>
    <row r="57" spans="1:16" ht="13.5" thickTop="1">
      <c r="A57" s="4"/>
      <c r="B57" s="594" t="s">
        <v>374</v>
      </c>
      <c r="C57" s="594"/>
      <c r="D57" s="594"/>
      <c r="E57" s="594"/>
      <c r="F57" s="594"/>
      <c r="G57" s="594"/>
      <c r="H57" s="594"/>
      <c r="I57" s="594"/>
      <c r="J57" s="594"/>
      <c r="K57" s="594"/>
      <c r="L57" s="594"/>
      <c r="M57" s="594"/>
      <c r="N57" s="594"/>
      <c r="O57" s="594"/>
      <c r="P57" s="4"/>
    </row>
    <row r="58" spans="1:16">
      <c r="A58" s="4"/>
      <c r="P58" s="4"/>
    </row>
    <row r="59" spans="1:1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5.75">
      <c r="A60" s="4"/>
      <c r="B60" s="586" t="s">
        <v>64</v>
      </c>
      <c r="C60" s="586"/>
      <c r="D60" s="586"/>
      <c r="E60" s="586"/>
      <c r="F60" s="586"/>
      <c r="G60" s="586"/>
      <c r="H60" s="586"/>
      <c r="I60" s="586"/>
      <c r="J60" s="586"/>
      <c r="K60" s="586"/>
      <c r="L60" s="586"/>
      <c r="M60" s="586"/>
      <c r="N60" s="586"/>
      <c r="O60" s="586"/>
      <c r="P60" s="4"/>
    </row>
    <row r="61" spans="1:16" ht="15.75">
      <c r="A61" s="4"/>
      <c r="B61" s="586" t="s">
        <v>56</v>
      </c>
      <c r="C61" s="586"/>
      <c r="D61" s="586"/>
      <c r="E61" s="586"/>
      <c r="F61" s="586"/>
      <c r="G61" s="586"/>
      <c r="H61" s="586"/>
      <c r="I61" s="586"/>
      <c r="J61" s="586"/>
      <c r="K61" s="586"/>
      <c r="L61" s="586"/>
      <c r="M61" s="586"/>
      <c r="N61" s="586"/>
      <c r="O61" s="586"/>
      <c r="P61" s="4"/>
    </row>
    <row r="62" spans="1:16" ht="15.75">
      <c r="A62" s="4"/>
      <c r="B62" s="586" t="s">
        <v>57</v>
      </c>
      <c r="C62" s="586"/>
      <c r="D62" s="586"/>
      <c r="E62" s="586"/>
      <c r="F62" s="586"/>
      <c r="G62" s="586"/>
      <c r="H62" s="586"/>
      <c r="I62" s="586"/>
      <c r="J62" s="586"/>
      <c r="K62" s="586"/>
      <c r="L62" s="586"/>
      <c r="M62" s="586"/>
      <c r="N62" s="586"/>
      <c r="O62" s="586"/>
      <c r="P62" s="4"/>
    </row>
    <row r="63" spans="1:16" ht="15.75">
      <c r="A63" s="4"/>
      <c r="B63" s="593" t="s">
        <v>377</v>
      </c>
      <c r="C63" s="593"/>
      <c r="D63" s="593"/>
      <c r="E63" s="593"/>
      <c r="F63" s="593"/>
      <c r="G63" s="593"/>
      <c r="H63" s="593"/>
      <c r="I63" s="593"/>
      <c r="J63" s="593"/>
      <c r="K63" s="593"/>
      <c r="L63" s="593"/>
      <c r="M63" s="593"/>
      <c r="N63" s="593"/>
      <c r="O63" s="593"/>
      <c r="P63" s="4"/>
    </row>
    <row r="64" spans="1:16" ht="16.5" thickBot="1">
      <c r="A64" s="4"/>
      <c r="B64" s="595" t="s">
        <v>52</v>
      </c>
      <c r="C64" s="595"/>
      <c r="D64" s="595"/>
      <c r="E64" s="595"/>
      <c r="F64" s="595"/>
      <c r="G64" s="595"/>
      <c r="H64" s="595"/>
      <c r="I64" s="595"/>
      <c r="J64" s="595"/>
      <c r="K64" s="595"/>
      <c r="L64" s="595"/>
      <c r="M64" s="595"/>
      <c r="N64" s="595"/>
      <c r="O64" s="595"/>
      <c r="P64" s="4"/>
    </row>
    <row r="65" spans="1:16" ht="24" customHeight="1" thickTop="1">
      <c r="A65" s="4"/>
      <c r="B65" s="48" t="s">
        <v>58</v>
      </c>
      <c r="C65" s="29" t="s">
        <v>0</v>
      </c>
      <c r="D65" s="30" t="s">
        <v>1</v>
      </c>
      <c r="E65" s="29" t="s">
        <v>2</v>
      </c>
      <c r="F65" s="29" t="s">
        <v>3</v>
      </c>
      <c r="G65" s="28" t="s">
        <v>4</v>
      </c>
      <c r="H65" s="29" t="s">
        <v>11</v>
      </c>
      <c r="I65" s="29" t="s">
        <v>5</v>
      </c>
      <c r="J65" s="29" t="s">
        <v>6</v>
      </c>
      <c r="K65" s="29" t="s">
        <v>7</v>
      </c>
      <c r="L65" s="29" t="s">
        <v>8</v>
      </c>
      <c r="M65" s="29" t="s">
        <v>12</v>
      </c>
      <c r="N65" s="30" t="s">
        <v>13</v>
      </c>
      <c r="O65" s="30" t="s">
        <v>42</v>
      </c>
      <c r="P65" s="4"/>
    </row>
    <row r="66" spans="1:16">
      <c r="A66" s="4"/>
      <c r="B66" s="31" t="s">
        <v>356</v>
      </c>
      <c r="C66" s="54">
        <f t="shared" ref="C66:O66" si="21">+C67+C68+C69</f>
        <v>2219015</v>
      </c>
      <c r="D66" s="55">
        <f t="shared" si="21"/>
        <v>1935727</v>
      </c>
      <c r="E66" s="54">
        <f t="shared" si="21"/>
        <v>2236969</v>
      </c>
      <c r="F66" s="54">
        <f t="shared" si="21"/>
        <v>2351979</v>
      </c>
      <c r="G66" s="31">
        <f t="shared" si="21"/>
        <v>2306461</v>
      </c>
      <c r="H66" s="54">
        <f t="shared" si="21"/>
        <v>2238324</v>
      </c>
      <c r="I66" s="54">
        <f t="shared" si="21"/>
        <v>2430499</v>
      </c>
      <c r="J66" s="54">
        <v>2239865.08</v>
      </c>
      <c r="K66" s="54">
        <f t="shared" si="21"/>
        <v>2563633</v>
      </c>
      <c r="L66" s="54">
        <f t="shared" si="21"/>
        <v>2043141</v>
      </c>
      <c r="M66" s="54">
        <f t="shared" si="21"/>
        <v>2674975</v>
      </c>
      <c r="N66" s="55">
        <f t="shared" si="21"/>
        <v>2744544.727</v>
      </c>
      <c r="O66" s="55">
        <f t="shared" si="21"/>
        <v>27985132.807000004</v>
      </c>
      <c r="P66" s="4"/>
    </row>
    <row r="67" spans="1:16">
      <c r="A67" s="4"/>
      <c r="B67" s="56" t="s">
        <v>60</v>
      </c>
      <c r="C67" s="7">
        <v>1530330</v>
      </c>
      <c r="D67" s="8">
        <v>1348700</v>
      </c>
      <c r="E67" s="7">
        <v>1621089</v>
      </c>
      <c r="F67" s="7">
        <v>1631163</v>
      </c>
      <c r="G67" s="400">
        <v>1590784</v>
      </c>
      <c r="H67" s="7">
        <v>1534314</v>
      </c>
      <c r="I67" s="7">
        <v>1625755</v>
      </c>
      <c r="J67" s="7">
        <v>1473920.129</v>
      </c>
      <c r="K67" s="7">
        <v>1705177</v>
      </c>
      <c r="L67" s="7">
        <v>1393818</v>
      </c>
      <c r="M67" s="7">
        <v>1770398</v>
      </c>
      <c r="N67" s="334">
        <v>1889910.9280000001</v>
      </c>
      <c r="O67" s="7">
        <f>SUM(C67:N67)</f>
        <v>19115359.057</v>
      </c>
      <c r="P67" s="4"/>
    </row>
    <row r="68" spans="1:16">
      <c r="A68" s="4"/>
      <c r="B68" s="56" t="s">
        <v>61</v>
      </c>
      <c r="C68" s="7">
        <v>505213</v>
      </c>
      <c r="D68" s="8">
        <v>423020</v>
      </c>
      <c r="E68" s="7">
        <v>457081</v>
      </c>
      <c r="F68" s="7">
        <v>519047</v>
      </c>
      <c r="G68" s="400">
        <v>530268</v>
      </c>
      <c r="H68" s="7">
        <v>504381</v>
      </c>
      <c r="I68" s="7">
        <v>552529</v>
      </c>
      <c r="J68" s="7">
        <v>519239.07699999999</v>
      </c>
      <c r="K68" s="7">
        <v>534969</v>
      </c>
      <c r="L68" s="7">
        <v>443699</v>
      </c>
      <c r="M68" s="7">
        <v>536125</v>
      </c>
      <c r="N68" s="334">
        <v>550328.15</v>
      </c>
      <c r="O68" s="7">
        <f>SUM(C68:N68)</f>
        <v>6075899.227</v>
      </c>
      <c r="P68" s="4"/>
    </row>
    <row r="69" spans="1:16">
      <c r="A69" s="4"/>
      <c r="B69" s="56" t="s">
        <v>62</v>
      </c>
      <c r="C69" s="7">
        <v>183472</v>
      </c>
      <c r="D69" s="8">
        <v>164007</v>
      </c>
      <c r="E69" s="7">
        <v>158799</v>
      </c>
      <c r="F69" s="7">
        <v>201769</v>
      </c>
      <c r="G69" s="400">
        <v>185409</v>
      </c>
      <c r="H69" s="7">
        <v>199629</v>
      </c>
      <c r="I69" s="7">
        <v>252215</v>
      </c>
      <c r="J69" s="7">
        <v>246705.87400000001</v>
      </c>
      <c r="K69" s="7">
        <v>323487</v>
      </c>
      <c r="L69" s="7">
        <v>205624</v>
      </c>
      <c r="M69" s="7">
        <v>368452</v>
      </c>
      <c r="N69" s="334">
        <v>304305.64899999998</v>
      </c>
      <c r="O69" s="7">
        <f>SUM(C69:N69)</f>
        <v>2793874.523</v>
      </c>
      <c r="P69" s="4"/>
    </row>
    <row r="70" spans="1:16">
      <c r="A70" s="4"/>
      <c r="B70" s="34" t="s">
        <v>44</v>
      </c>
      <c r="C70" s="35">
        <f t="shared" ref="C70:O70" si="22">+C71+C72+C73</f>
        <v>1817601</v>
      </c>
      <c r="D70" s="27">
        <f>SUM(D71:D73)</f>
        <v>1580315</v>
      </c>
      <c r="E70" s="35">
        <f t="shared" si="22"/>
        <v>1889462</v>
      </c>
      <c r="F70" s="35">
        <f t="shared" si="22"/>
        <v>1867164</v>
      </c>
      <c r="G70" s="34">
        <f t="shared" si="22"/>
        <v>1804806</v>
      </c>
      <c r="H70" s="35">
        <f t="shared" si="22"/>
        <v>2045987</v>
      </c>
      <c r="I70" s="35">
        <f t="shared" si="22"/>
        <v>1484562</v>
      </c>
      <c r="J70" s="35">
        <v>1976101.0000000002</v>
      </c>
      <c r="K70" s="35">
        <f t="shared" si="22"/>
        <v>1853342</v>
      </c>
      <c r="L70" s="35">
        <f t="shared" si="22"/>
        <v>1920060</v>
      </c>
      <c r="M70" s="35">
        <f t="shared" si="22"/>
        <v>2198011</v>
      </c>
      <c r="N70" s="27">
        <f t="shared" si="22"/>
        <v>2177702</v>
      </c>
      <c r="O70" s="27">
        <f t="shared" si="22"/>
        <v>22615113</v>
      </c>
      <c r="P70" s="4"/>
    </row>
    <row r="71" spans="1:16">
      <c r="A71" s="4"/>
      <c r="B71" s="56" t="s">
        <v>60</v>
      </c>
      <c r="C71" s="7">
        <v>1294229</v>
      </c>
      <c r="D71" s="8">
        <v>1146875</v>
      </c>
      <c r="E71" s="7">
        <v>1364745</v>
      </c>
      <c r="F71" s="7">
        <v>1326144</v>
      </c>
      <c r="G71" s="400">
        <v>1250911</v>
      </c>
      <c r="H71" s="7">
        <v>1455871</v>
      </c>
      <c r="I71" s="7">
        <v>1020093</v>
      </c>
      <c r="J71" s="7">
        <v>1350695.7430183797</v>
      </c>
      <c r="K71" s="7">
        <v>1266547</v>
      </c>
      <c r="L71" s="7">
        <v>1321375</v>
      </c>
      <c r="M71" s="7">
        <v>1497857</v>
      </c>
      <c r="N71" s="334">
        <v>1533232.3945721227</v>
      </c>
      <c r="O71" s="7">
        <f>SUM(C71:N71)</f>
        <v>15828575.137590501</v>
      </c>
      <c r="P71" s="4"/>
    </row>
    <row r="72" spans="1:16">
      <c r="A72" s="4"/>
      <c r="B72" s="56" t="s">
        <v>61</v>
      </c>
      <c r="C72" s="7">
        <v>395972</v>
      </c>
      <c r="D72" s="8">
        <v>331278</v>
      </c>
      <c r="E72" s="7">
        <v>407324</v>
      </c>
      <c r="F72" s="7">
        <v>421602</v>
      </c>
      <c r="G72" s="400">
        <v>407499</v>
      </c>
      <c r="H72" s="7">
        <v>443784</v>
      </c>
      <c r="I72" s="7">
        <v>315344</v>
      </c>
      <c r="J72" s="7">
        <v>464948.98685715435</v>
      </c>
      <c r="K72" s="7">
        <v>418118</v>
      </c>
      <c r="L72" s="7">
        <v>463680</v>
      </c>
      <c r="M72" s="7">
        <v>514775</v>
      </c>
      <c r="N72" s="334">
        <v>482207.85148542939</v>
      </c>
      <c r="O72" s="7">
        <f>SUM(C72:N72)</f>
        <v>5066532.8383425837</v>
      </c>
      <c r="P72" s="4"/>
    </row>
    <row r="73" spans="1:16">
      <c r="A73" s="4"/>
      <c r="B73" s="56" t="s">
        <v>62</v>
      </c>
      <c r="C73" s="7">
        <v>127400</v>
      </c>
      <c r="D73" s="8">
        <v>102162</v>
      </c>
      <c r="E73" s="7">
        <v>117393</v>
      </c>
      <c r="F73" s="7">
        <v>119418</v>
      </c>
      <c r="G73" s="400">
        <v>146396</v>
      </c>
      <c r="H73" s="7">
        <v>146332</v>
      </c>
      <c r="I73" s="7">
        <v>149125</v>
      </c>
      <c r="J73" s="7">
        <v>160456.27012446613</v>
      </c>
      <c r="K73" s="7">
        <v>168677</v>
      </c>
      <c r="L73" s="7">
        <v>135005</v>
      </c>
      <c r="M73" s="7">
        <v>185379</v>
      </c>
      <c r="N73" s="334">
        <v>162261.75394244777</v>
      </c>
      <c r="O73" s="7">
        <f>SUM(C73:N73)</f>
        <v>1720005.0240669139</v>
      </c>
      <c r="P73" s="4"/>
    </row>
    <row r="74" spans="1:16">
      <c r="A74" s="4"/>
      <c r="B74" s="34" t="s">
        <v>355</v>
      </c>
      <c r="C74" s="35">
        <f t="shared" ref="C74:O74" si="23">+C75+C76+C77</f>
        <v>604057</v>
      </c>
      <c r="D74" s="27">
        <f>SUM(D75:D77)</f>
        <v>536327</v>
      </c>
      <c r="E74" s="35">
        <f t="shared" si="23"/>
        <v>637796</v>
      </c>
      <c r="F74" s="35">
        <f t="shared" si="23"/>
        <v>598351</v>
      </c>
      <c r="G74" s="34">
        <f t="shared" si="23"/>
        <v>652308</v>
      </c>
      <c r="H74" s="35">
        <f t="shared" si="23"/>
        <v>628777</v>
      </c>
      <c r="I74" s="35">
        <f t="shared" si="23"/>
        <v>603415</v>
      </c>
      <c r="J74" s="35">
        <v>585341</v>
      </c>
      <c r="K74" s="35">
        <f t="shared" si="23"/>
        <v>573002</v>
      </c>
      <c r="L74" s="35">
        <f t="shared" si="23"/>
        <v>545946</v>
      </c>
      <c r="M74" s="35">
        <f t="shared" si="23"/>
        <v>577194</v>
      </c>
      <c r="N74" s="27">
        <f t="shared" si="23"/>
        <v>629375</v>
      </c>
      <c r="O74" s="27">
        <f t="shared" si="23"/>
        <v>7171889</v>
      </c>
      <c r="P74" s="4"/>
    </row>
    <row r="75" spans="1:16">
      <c r="A75" s="4"/>
      <c r="B75" s="56" t="s">
        <v>60</v>
      </c>
      <c r="C75" s="7">
        <v>492274</v>
      </c>
      <c r="D75" s="8">
        <v>437078</v>
      </c>
      <c r="E75" s="7">
        <v>519770</v>
      </c>
      <c r="F75" s="7">
        <v>487625</v>
      </c>
      <c r="G75" s="400">
        <v>531597</v>
      </c>
      <c r="H75" s="7">
        <v>496622</v>
      </c>
      <c r="I75" s="7">
        <v>475662</v>
      </c>
      <c r="J75" s="7">
        <v>470180</v>
      </c>
      <c r="K75" s="7">
        <v>430348</v>
      </c>
      <c r="L75" s="7">
        <v>422382</v>
      </c>
      <c r="M75" s="7">
        <v>449946</v>
      </c>
      <c r="N75" s="572">
        <v>497421</v>
      </c>
      <c r="O75" s="7">
        <f>SUM(C75:N75)</f>
        <v>5710905</v>
      </c>
      <c r="P75" s="4"/>
    </row>
    <row r="76" spans="1:16">
      <c r="A76" s="4"/>
      <c r="B76" s="56" t="s">
        <v>61</v>
      </c>
      <c r="C76" s="7">
        <v>90961</v>
      </c>
      <c r="D76" s="8">
        <v>80762</v>
      </c>
      <c r="E76" s="7">
        <v>96041</v>
      </c>
      <c r="F76" s="7">
        <v>90101</v>
      </c>
      <c r="G76" s="400">
        <v>98226</v>
      </c>
      <c r="H76" s="7">
        <v>122483</v>
      </c>
      <c r="I76" s="7">
        <v>119952</v>
      </c>
      <c r="J76" s="7">
        <v>104685</v>
      </c>
      <c r="K76" s="7">
        <v>128296</v>
      </c>
      <c r="L76" s="7">
        <v>110057</v>
      </c>
      <c r="M76" s="7">
        <v>112814</v>
      </c>
      <c r="N76" s="572">
        <v>122415</v>
      </c>
      <c r="O76" s="7">
        <f>SUM(C76:N76)</f>
        <v>1276793</v>
      </c>
      <c r="P76" s="4"/>
    </row>
    <row r="77" spans="1:16">
      <c r="A77" s="4"/>
      <c r="B77" s="56" t="s">
        <v>62</v>
      </c>
      <c r="C77" s="7">
        <v>20822</v>
      </c>
      <c r="D77" s="8">
        <v>18487</v>
      </c>
      <c r="E77" s="7">
        <v>21985</v>
      </c>
      <c r="F77" s="7">
        <v>20625</v>
      </c>
      <c r="G77" s="400">
        <v>22485</v>
      </c>
      <c r="H77" s="7">
        <v>9672</v>
      </c>
      <c r="I77" s="7">
        <v>7801</v>
      </c>
      <c r="J77" s="7">
        <v>10476</v>
      </c>
      <c r="K77" s="7">
        <v>14358</v>
      </c>
      <c r="L77" s="7">
        <v>13507</v>
      </c>
      <c r="M77" s="7">
        <v>14434</v>
      </c>
      <c r="N77" s="572">
        <v>9539</v>
      </c>
      <c r="O77" s="7">
        <f>SUM(C77:N77)</f>
        <v>184191</v>
      </c>
      <c r="P77" s="4"/>
    </row>
    <row r="78" spans="1:16">
      <c r="A78" s="4"/>
      <c r="B78" s="34" t="s">
        <v>46</v>
      </c>
      <c r="C78" s="35">
        <f t="shared" ref="C78:O78" si="24">+C79+C80+C81</f>
        <v>4640673</v>
      </c>
      <c r="D78" s="27">
        <f>SUM(D79:D81)</f>
        <v>4052369</v>
      </c>
      <c r="E78" s="35">
        <f t="shared" si="24"/>
        <v>4764227</v>
      </c>
      <c r="F78" s="35">
        <f t="shared" si="24"/>
        <v>4817494</v>
      </c>
      <c r="G78" s="34">
        <f t="shared" si="24"/>
        <v>4763575</v>
      </c>
      <c r="H78" s="35">
        <f t="shared" si="24"/>
        <v>4913088</v>
      </c>
      <c r="I78" s="35">
        <f t="shared" si="24"/>
        <v>4518476</v>
      </c>
      <c r="J78" s="35">
        <v>4801307.08</v>
      </c>
      <c r="K78" s="35">
        <f t="shared" si="24"/>
        <v>4989977</v>
      </c>
      <c r="L78" s="35">
        <f t="shared" si="24"/>
        <v>4509147</v>
      </c>
      <c r="M78" s="35">
        <f t="shared" si="24"/>
        <v>5450180</v>
      </c>
      <c r="N78" s="27">
        <f t="shared" si="24"/>
        <v>5551621.727</v>
      </c>
      <c r="O78" s="27">
        <f t="shared" si="24"/>
        <v>57772134.806999996</v>
      </c>
      <c r="P78" s="4"/>
    </row>
    <row r="79" spans="1:16">
      <c r="A79" s="4"/>
      <c r="B79" s="34" t="s">
        <v>60</v>
      </c>
      <c r="C79" s="35">
        <f t="shared" ref="C79:O79" si="25">+C67+C71+C75</f>
        <v>3316833</v>
      </c>
      <c r="D79" s="26">
        <f t="shared" si="25"/>
        <v>2932653</v>
      </c>
      <c r="E79" s="35">
        <f t="shared" si="25"/>
        <v>3505604</v>
      </c>
      <c r="F79" s="35">
        <f t="shared" si="25"/>
        <v>3444932</v>
      </c>
      <c r="G79" s="34">
        <f t="shared" si="25"/>
        <v>3373292</v>
      </c>
      <c r="H79" s="35">
        <f t="shared" si="25"/>
        <v>3486807</v>
      </c>
      <c r="I79" s="35">
        <f t="shared" si="25"/>
        <v>3121510</v>
      </c>
      <c r="J79" s="35">
        <v>3294795.8720183796</v>
      </c>
      <c r="K79" s="35">
        <f t="shared" si="25"/>
        <v>3402072</v>
      </c>
      <c r="L79" s="35">
        <f t="shared" si="25"/>
        <v>3137575</v>
      </c>
      <c r="M79" s="35">
        <f t="shared" si="25"/>
        <v>3718201</v>
      </c>
      <c r="N79" s="27">
        <f t="shared" si="25"/>
        <v>3920564.3225721228</v>
      </c>
      <c r="O79" s="27">
        <f t="shared" si="25"/>
        <v>40654839.194590501</v>
      </c>
      <c r="P79" s="4"/>
    </row>
    <row r="80" spans="1:16">
      <c r="A80" s="4"/>
      <c r="B80" s="34" t="s">
        <v>61</v>
      </c>
      <c r="C80" s="35">
        <f t="shared" ref="C80:O80" si="26">+C68+C72+C76</f>
        <v>992146</v>
      </c>
      <c r="D80" s="26">
        <f>+D68+D72+D76</f>
        <v>835060</v>
      </c>
      <c r="E80" s="35">
        <f t="shared" si="26"/>
        <v>960446</v>
      </c>
      <c r="F80" s="35">
        <f t="shared" si="26"/>
        <v>1030750</v>
      </c>
      <c r="G80" s="34">
        <f t="shared" si="26"/>
        <v>1035993</v>
      </c>
      <c r="H80" s="35">
        <f t="shared" si="26"/>
        <v>1070648</v>
      </c>
      <c r="I80" s="35">
        <f t="shared" si="26"/>
        <v>987825</v>
      </c>
      <c r="J80" s="35">
        <v>1088873.0638571545</v>
      </c>
      <c r="K80" s="35">
        <f t="shared" si="26"/>
        <v>1081383</v>
      </c>
      <c r="L80" s="35">
        <f t="shared" si="26"/>
        <v>1017436</v>
      </c>
      <c r="M80" s="35">
        <f t="shared" si="26"/>
        <v>1163714</v>
      </c>
      <c r="N80" s="27">
        <f t="shared" si="26"/>
        <v>1154951.0014854295</v>
      </c>
      <c r="O80" s="27">
        <f t="shared" si="26"/>
        <v>12419225.065342583</v>
      </c>
      <c r="P80" s="4"/>
    </row>
    <row r="81" spans="1:16">
      <c r="A81" s="4"/>
      <c r="B81" s="36" t="s">
        <v>62</v>
      </c>
      <c r="C81" s="35">
        <f t="shared" ref="C81:O81" si="27">+C69+C73+C77</f>
        <v>331694</v>
      </c>
      <c r="D81" s="26">
        <f>+D69+D73+D77</f>
        <v>284656</v>
      </c>
      <c r="E81" s="59">
        <f t="shared" si="27"/>
        <v>298177</v>
      </c>
      <c r="F81" s="59">
        <f t="shared" si="27"/>
        <v>341812</v>
      </c>
      <c r="G81" s="36">
        <f t="shared" si="27"/>
        <v>354290</v>
      </c>
      <c r="H81" s="59">
        <f t="shared" si="27"/>
        <v>355633</v>
      </c>
      <c r="I81" s="59">
        <f t="shared" si="27"/>
        <v>409141</v>
      </c>
      <c r="J81" s="59">
        <v>417638.14412446611</v>
      </c>
      <c r="K81" s="59">
        <f t="shared" si="27"/>
        <v>506522</v>
      </c>
      <c r="L81" s="59">
        <f t="shared" si="27"/>
        <v>354136</v>
      </c>
      <c r="M81" s="59">
        <f t="shared" si="27"/>
        <v>568265</v>
      </c>
      <c r="N81" s="60">
        <f t="shared" si="27"/>
        <v>476106.40294244775</v>
      </c>
      <c r="O81" s="60">
        <f t="shared" si="27"/>
        <v>4698070.5470669139</v>
      </c>
      <c r="P81" s="4"/>
    </row>
    <row r="82" spans="1:16">
      <c r="A82" s="4"/>
      <c r="B82" s="36" t="s">
        <v>307</v>
      </c>
      <c r="C82" s="63">
        <f t="shared" ref="C82:O82" si="28">+C83+C84</f>
        <v>512015.12199999997</v>
      </c>
      <c r="D82" s="350">
        <f t="shared" si="28"/>
        <v>410703.43000000005</v>
      </c>
      <c r="E82" s="63">
        <f t="shared" si="28"/>
        <v>514066.28099999996</v>
      </c>
      <c r="F82" s="63">
        <f t="shared" si="28"/>
        <v>411895.25099999999</v>
      </c>
      <c r="G82" s="395">
        <f t="shared" si="28"/>
        <v>552634.04700000002</v>
      </c>
      <c r="H82" s="63">
        <f t="shared" si="28"/>
        <v>463753.05699999997</v>
      </c>
      <c r="I82" s="63">
        <f t="shared" si="28"/>
        <v>513879.5</v>
      </c>
      <c r="J82" s="63">
        <f t="shared" si="28"/>
        <v>502730.10200000007</v>
      </c>
      <c r="K82" s="63">
        <f t="shared" si="28"/>
        <v>523958.74999999994</v>
      </c>
      <c r="L82" s="63">
        <f t="shared" si="28"/>
        <v>414187.109</v>
      </c>
      <c r="M82" s="63">
        <f t="shared" si="28"/>
        <v>526120.09700000007</v>
      </c>
      <c r="N82" s="350">
        <f t="shared" si="28"/>
        <v>504718.5579999999</v>
      </c>
      <c r="O82" s="350">
        <f t="shared" si="28"/>
        <v>5850661.3039999995</v>
      </c>
      <c r="P82" s="4"/>
    </row>
    <row r="83" spans="1:16">
      <c r="A83" s="4"/>
      <c r="B83" s="56" t="s">
        <v>242</v>
      </c>
      <c r="C83" s="575">
        <v>362623.21499999997</v>
      </c>
      <c r="D83" s="574">
        <v>299689.83</v>
      </c>
      <c r="E83" s="575">
        <v>355664.88099999994</v>
      </c>
      <c r="F83" s="574">
        <v>279129.25099999999</v>
      </c>
      <c r="G83" s="574">
        <v>376884.54500000004</v>
      </c>
      <c r="H83" s="574">
        <v>328682.13399999996</v>
      </c>
      <c r="I83" s="574">
        <v>358283</v>
      </c>
      <c r="J83" s="574">
        <v>327970.71700000006</v>
      </c>
      <c r="K83" s="574">
        <v>365275.61799999996</v>
      </c>
      <c r="L83" s="574">
        <v>266103.62099999998</v>
      </c>
      <c r="M83" s="574">
        <v>357577.96100000001</v>
      </c>
      <c r="N83" s="574">
        <v>319517.71999999991</v>
      </c>
      <c r="O83" s="27">
        <f t="shared" ref="O83:O84" si="29">SUM(C83:N83)</f>
        <v>3997402.4929999998</v>
      </c>
      <c r="P83" s="4"/>
    </row>
    <row r="84" spans="1:16">
      <c r="A84" s="4"/>
      <c r="B84" s="56" t="s">
        <v>274</v>
      </c>
      <c r="C84" s="578">
        <v>149391.90700000001</v>
      </c>
      <c r="D84" s="570">
        <v>111013.6</v>
      </c>
      <c r="E84" s="576">
        <v>158401.4</v>
      </c>
      <c r="F84" s="570">
        <v>132766</v>
      </c>
      <c r="G84" s="570">
        <v>175749.50200000001</v>
      </c>
      <c r="H84" s="570">
        <v>135070.92300000001</v>
      </c>
      <c r="I84" s="570">
        <v>155596.5</v>
      </c>
      <c r="J84" s="570">
        <v>174759.38500000001</v>
      </c>
      <c r="K84" s="574">
        <v>158683.13199999998</v>
      </c>
      <c r="L84" s="574">
        <v>148083.48800000001</v>
      </c>
      <c r="M84" s="577">
        <v>168542.136</v>
      </c>
      <c r="N84" s="577">
        <v>185200.83799999999</v>
      </c>
      <c r="O84" s="60">
        <f t="shared" si="29"/>
        <v>1853258.8109999998</v>
      </c>
      <c r="P84" s="4"/>
    </row>
    <row r="85" spans="1:16" ht="18.75" customHeight="1" thickBot="1">
      <c r="A85" s="4"/>
      <c r="B85" s="49" t="s">
        <v>47</v>
      </c>
      <c r="C85" s="46">
        <f t="shared" ref="C85:O85" si="30">+C82+C78</f>
        <v>5152688.1219999995</v>
      </c>
      <c r="D85" s="61">
        <f t="shared" si="30"/>
        <v>4463072.43</v>
      </c>
      <c r="E85" s="46">
        <f t="shared" si="30"/>
        <v>5278293.2809999995</v>
      </c>
      <c r="F85" s="46">
        <f t="shared" si="30"/>
        <v>5229389.2510000002</v>
      </c>
      <c r="G85" s="49">
        <f t="shared" si="30"/>
        <v>5316209.0470000003</v>
      </c>
      <c r="H85" s="46">
        <f t="shared" si="30"/>
        <v>5376841.057</v>
      </c>
      <c r="I85" s="46">
        <f t="shared" si="30"/>
        <v>5032355.5</v>
      </c>
      <c r="J85" s="46">
        <f t="shared" si="30"/>
        <v>5304037.182</v>
      </c>
      <c r="K85" s="46">
        <f t="shared" si="30"/>
        <v>5513935.75</v>
      </c>
      <c r="L85" s="46">
        <f t="shared" si="30"/>
        <v>4923334.1090000002</v>
      </c>
      <c r="M85" s="46">
        <f t="shared" si="30"/>
        <v>5976300.0970000001</v>
      </c>
      <c r="N85" s="61">
        <f t="shared" si="30"/>
        <v>6056340.2850000001</v>
      </c>
      <c r="O85" s="61">
        <f t="shared" si="30"/>
        <v>63622796.110999994</v>
      </c>
      <c r="P85" s="4"/>
    </row>
    <row r="86" spans="1:16" ht="13.5" thickTop="1">
      <c r="A86" s="4"/>
      <c r="B86" s="594" t="s">
        <v>374</v>
      </c>
      <c r="C86" s="594"/>
      <c r="D86" s="594"/>
      <c r="E86" s="594"/>
      <c r="F86" s="594"/>
      <c r="G86" s="594"/>
      <c r="H86" s="594"/>
      <c r="I86" s="594"/>
      <c r="J86" s="594"/>
      <c r="K86" s="594"/>
      <c r="L86" s="594"/>
      <c r="M86" s="594"/>
      <c r="N86" s="594"/>
      <c r="O86" s="594"/>
      <c r="P86" s="4"/>
    </row>
    <row r="87" spans="1: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2" t="s">
        <v>9</v>
      </c>
      <c r="P88" s="4"/>
    </row>
    <row r="89" spans="1: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</sheetData>
  <mergeCells count="16">
    <mergeCell ref="B2:O2"/>
    <mergeCell ref="B3:O3"/>
    <mergeCell ref="B4:O4"/>
    <mergeCell ref="B5:O5"/>
    <mergeCell ref="B33:O33"/>
    <mergeCell ref="B57:O57"/>
    <mergeCell ref="B28:O28"/>
    <mergeCell ref="B31:O31"/>
    <mergeCell ref="B32:O32"/>
    <mergeCell ref="B34:O34"/>
    <mergeCell ref="B63:O63"/>
    <mergeCell ref="B86:O86"/>
    <mergeCell ref="B60:O60"/>
    <mergeCell ref="B61:O61"/>
    <mergeCell ref="B62:O62"/>
    <mergeCell ref="B64:O64"/>
  </mergeCells>
  <phoneticPr fontId="0" type="noConversion"/>
  <hyperlinks>
    <hyperlink ref="B1" location="INDICE!C3" display="Volver al Indice"/>
    <hyperlink ref="O88" location="INDICE!C3" display="Volver al Indice"/>
  </hyperlinks>
  <printOptions horizontalCentered="1"/>
  <pageMargins left="0.15748031496062992" right="0.15748031496062992" top="0.47244094488188981" bottom="0.98425196850393704" header="0.43307086614173229" footer="0"/>
  <pageSetup scale="5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7"/>
  <sheetViews>
    <sheetView workbookViewId="0">
      <selection activeCell="A23" sqref="A23:N23"/>
    </sheetView>
  </sheetViews>
  <sheetFormatPr baseColWidth="10" defaultRowHeight="12.75"/>
  <cols>
    <col min="1" max="1" width="26.85546875" customWidth="1"/>
  </cols>
  <sheetData>
    <row r="1" spans="1:15" ht="15">
      <c r="A1" s="597" t="s">
        <v>366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</row>
    <row r="2" spans="1:15" ht="15.75">
      <c r="A2" s="591" t="s">
        <v>377</v>
      </c>
      <c r="B2" s="589"/>
      <c r="C2" s="589"/>
      <c r="D2" s="589"/>
      <c r="E2" s="589"/>
      <c r="F2" s="589"/>
      <c r="G2" s="589"/>
      <c r="H2" s="589"/>
      <c r="I2" s="589"/>
      <c r="J2" s="589"/>
      <c r="K2" s="589"/>
      <c r="L2" s="589"/>
      <c r="M2" s="589"/>
      <c r="N2" s="589"/>
    </row>
    <row r="3" spans="1:15" ht="13.5" thickBot="1">
      <c r="A3" s="2" t="s">
        <v>9</v>
      </c>
      <c r="B3" s="5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5" ht="13.5" thickTop="1">
      <c r="A4" s="48"/>
      <c r="B4" s="29" t="s">
        <v>0</v>
      </c>
      <c r="C4" s="29" t="s">
        <v>1</v>
      </c>
      <c r="D4" s="29" t="s">
        <v>2</v>
      </c>
      <c r="E4" s="29" t="s">
        <v>3</v>
      </c>
      <c r="F4" s="29" t="s">
        <v>4</v>
      </c>
      <c r="G4" s="30" t="s">
        <v>11</v>
      </c>
      <c r="H4" s="30" t="s">
        <v>5</v>
      </c>
      <c r="I4" s="30" t="s">
        <v>6</v>
      </c>
      <c r="J4" s="30" t="s">
        <v>7</v>
      </c>
      <c r="K4" s="30" t="s">
        <v>8</v>
      </c>
      <c r="L4" s="30" t="s">
        <v>12</v>
      </c>
      <c r="M4" s="30" t="s">
        <v>13</v>
      </c>
      <c r="N4" s="30" t="s">
        <v>14</v>
      </c>
    </row>
    <row r="5" spans="1:15">
      <c r="A5" s="31" t="s">
        <v>43</v>
      </c>
      <c r="B5" s="54">
        <f t="shared" ref="B5" si="0">+B6+B7</f>
        <v>8692</v>
      </c>
      <c r="C5" s="54">
        <f t="shared" ref="C5:N5" si="1">+C6+C7</f>
        <v>8807</v>
      </c>
      <c r="D5" s="54">
        <f t="shared" si="1"/>
        <v>8958</v>
      </c>
      <c r="E5" s="54">
        <f t="shared" si="1"/>
        <v>9189</v>
      </c>
      <c r="F5" s="54">
        <f t="shared" si="1"/>
        <v>9367</v>
      </c>
      <c r="G5" s="55">
        <f t="shared" si="1"/>
        <v>9452</v>
      </c>
      <c r="H5" s="55">
        <f t="shared" si="1"/>
        <v>9513</v>
      </c>
      <c r="I5" s="55">
        <f t="shared" si="1"/>
        <v>9562</v>
      </c>
      <c r="J5" s="55">
        <f t="shared" si="1"/>
        <v>9586</v>
      </c>
      <c r="K5" s="55">
        <f t="shared" si="1"/>
        <v>9598</v>
      </c>
      <c r="L5" s="55">
        <f t="shared" si="1"/>
        <v>9425</v>
      </c>
      <c r="M5" s="55">
        <f t="shared" si="1"/>
        <v>9668</v>
      </c>
      <c r="N5" s="55">
        <f t="shared" si="1"/>
        <v>9318.0833333333321</v>
      </c>
    </row>
    <row r="6" spans="1:15">
      <c r="A6" s="56" t="s">
        <v>60</v>
      </c>
      <c r="B6" s="3">
        <v>7947</v>
      </c>
      <c r="C6" s="3">
        <v>8063</v>
      </c>
      <c r="D6" s="7">
        <v>8214</v>
      </c>
      <c r="E6" s="7">
        <v>8443</v>
      </c>
      <c r="F6" s="7">
        <v>8622</v>
      </c>
      <c r="G6" s="8">
        <v>8704</v>
      </c>
      <c r="H6" s="7">
        <v>8770</v>
      </c>
      <c r="I6" s="7">
        <v>8816</v>
      </c>
      <c r="J6" s="7">
        <v>8836</v>
      </c>
      <c r="K6" s="7">
        <v>8848</v>
      </c>
      <c r="L6" s="7">
        <v>8674</v>
      </c>
      <c r="M6" s="7">
        <v>8920</v>
      </c>
      <c r="N6" s="27">
        <f t="shared" ref="N6:N17" si="2">AVERAGE(B6:M6)</f>
        <v>8571.4166666666661</v>
      </c>
      <c r="O6" s="11"/>
    </row>
    <row r="7" spans="1:15">
      <c r="A7" s="56" t="s">
        <v>62</v>
      </c>
      <c r="B7" s="3">
        <v>745</v>
      </c>
      <c r="C7" s="3">
        <v>744</v>
      </c>
      <c r="D7" s="7">
        <v>744</v>
      </c>
      <c r="E7" s="7">
        <v>746</v>
      </c>
      <c r="F7" s="7">
        <v>745</v>
      </c>
      <c r="G7" s="8">
        <v>748</v>
      </c>
      <c r="H7" s="7">
        <v>743</v>
      </c>
      <c r="I7" s="7">
        <v>746</v>
      </c>
      <c r="J7" s="7">
        <v>750</v>
      </c>
      <c r="K7" s="7">
        <v>750</v>
      </c>
      <c r="L7" s="7">
        <v>751</v>
      </c>
      <c r="M7" s="7">
        <v>748</v>
      </c>
      <c r="N7" s="27">
        <f t="shared" si="2"/>
        <v>746.66666666666663</v>
      </c>
      <c r="O7" s="11"/>
    </row>
    <row r="8" spans="1:15">
      <c r="A8" s="34" t="s">
        <v>280</v>
      </c>
      <c r="B8" s="264">
        <f>SUM(B9:B10)</f>
        <v>7661</v>
      </c>
      <c r="C8" s="264">
        <f>SUM(C9:C10)</f>
        <v>7732</v>
      </c>
      <c r="D8" s="35">
        <f t="shared" ref="D8:N8" si="3">+D9+D10</f>
        <v>8022</v>
      </c>
      <c r="E8" s="35">
        <f t="shared" si="3"/>
        <v>8352</v>
      </c>
      <c r="F8" s="35">
        <f t="shared" si="3"/>
        <v>8426</v>
      </c>
      <c r="G8" s="27">
        <f t="shared" si="3"/>
        <v>8486</v>
      </c>
      <c r="H8" s="27">
        <f t="shared" si="3"/>
        <v>8525</v>
      </c>
      <c r="I8" s="27">
        <f t="shared" si="3"/>
        <v>8540</v>
      </c>
      <c r="J8" s="27">
        <f t="shared" si="3"/>
        <v>8558</v>
      </c>
      <c r="K8" s="27">
        <f t="shared" si="3"/>
        <v>8588</v>
      </c>
      <c r="L8" s="27">
        <f t="shared" si="3"/>
        <v>8609</v>
      </c>
      <c r="M8" s="27">
        <f t="shared" si="3"/>
        <v>8639</v>
      </c>
      <c r="N8" s="27">
        <f t="shared" si="3"/>
        <v>8344.8333333333321</v>
      </c>
      <c r="O8" s="11"/>
    </row>
    <row r="9" spans="1:15">
      <c r="A9" s="56" t="s">
        <v>60</v>
      </c>
      <c r="B9" s="3">
        <v>6988</v>
      </c>
      <c r="C9" s="3">
        <v>7063</v>
      </c>
      <c r="D9" s="7">
        <v>7350</v>
      </c>
      <c r="E9" s="7">
        <v>7683</v>
      </c>
      <c r="F9" s="7">
        <v>7762</v>
      </c>
      <c r="G9" s="8">
        <v>7819</v>
      </c>
      <c r="H9" s="7">
        <v>7856</v>
      </c>
      <c r="I9" s="7">
        <v>7876</v>
      </c>
      <c r="J9" s="7">
        <v>7901</v>
      </c>
      <c r="K9" s="7">
        <v>7933</v>
      </c>
      <c r="L9" s="7">
        <v>7958</v>
      </c>
      <c r="M9" s="7">
        <v>7990</v>
      </c>
      <c r="N9" s="27">
        <f t="shared" si="2"/>
        <v>7681.583333333333</v>
      </c>
      <c r="O9" s="11"/>
    </row>
    <row r="10" spans="1:15">
      <c r="A10" s="56" t="s">
        <v>62</v>
      </c>
      <c r="B10" s="3">
        <v>673</v>
      </c>
      <c r="C10" s="3">
        <v>669</v>
      </c>
      <c r="D10" s="7">
        <v>672</v>
      </c>
      <c r="E10" s="7">
        <v>669</v>
      </c>
      <c r="F10" s="7">
        <v>664</v>
      </c>
      <c r="G10" s="8">
        <v>667</v>
      </c>
      <c r="H10" s="7">
        <v>669</v>
      </c>
      <c r="I10" s="7">
        <v>664</v>
      </c>
      <c r="J10" s="7">
        <v>657</v>
      </c>
      <c r="K10" s="7">
        <v>655</v>
      </c>
      <c r="L10" s="7">
        <v>651</v>
      </c>
      <c r="M10" s="7">
        <v>649</v>
      </c>
      <c r="N10" s="27">
        <f t="shared" si="2"/>
        <v>663.25</v>
      </c>
      <c r="O10" s="11"/>
    </row>
    <row r="11" spans="1:15">
      <c r="A11" s="34" t="s">
        <v>355</v>
      </c>
      <c r="B11" s="264">
        <f>SUM(B12:B13)</f>
        <v>2606</v>
      </c>
      <c r="C11" s="264">
        <f>SUM(C12:C13)</f>
        <v>2694</v>
      </c>
      <c r="D11" s="35">
        <f t="shared" ref="D11:N11" si="4">+D12+D13</f>
        <v>2799</v>
      </c>
      <c r="E11" s="35">
        <f t="shared" si="4"/>
        <v>2853</v>
      </c>
      <c r="F11" s="35">
        <f t="shared" si="4"/>
        <v>2876</v>
      </c>
      <c r="G11" s="35">
        <f t="shared" si="4"/>
        <v>2888</v>
      </c>
      <c r="H11" s="27">
        <f t="shared" si="4"/>
        <v>2891</v>
      </c>
      <c r="I11" s="27">
        <f t="shared" si="4"/>
        <v>2690</v>
      </c>
      <c r="J11" s="27">
        <f t="shared" si="4"/>
        <v>2785</v>
      </c>
      <c r="K11" s="27">
        <f t="shared" si="4"/>
        <v>2827</v>
      </c>
      <c r="L11" s="27">
        <f t="shared" si="4"/>
        <v>2852</v>
      </c>
      <c r="M11" s="27">
        <f t="shared" si="4"/>
        <v>2868</v>
      </c>
      <c r="N11" s="27">
        <f t="shared" si="4"/>
        <v>2802.4166666666665</v>
      </c>
      <c r="O11" s="11"/>
    </row>
    <row r="12" spans="1:15">
      <c r="A12" s="56" t="s">
        <v>60</v>
      </c>
      <c r="B12" s="3">
        <v>2459</v>
      </c>
      <c r="C12" s="3">
        <v>2548</v>
      </c>
      <c r="D12" s="7">
        <v>2653</v>
      </c>
      <c r="E12" s="7">
        <v>2704</v>
      </c>
      <c r="F12" s="7">
        <v>2726</v>
      </c>
      <c r="G12" s="8">
        <v>2737</v>
      </c>
      <c r="H12" s="7">
        <v>2740</v>
      </c>
      <c r="I12" s="7">
        <v>2539</v>
      </c>
      <c r="J12" s="7">
        <v>2636</v>
      </c>
      <c r="K12" s="7">
        <v>2678</v>
      </c>
      <c r="L12" s="7">
        <v>2706</v>
      </c>
      <c r="M12" s="7">
        <v>2721</v>
      </c>
      <c r="N12" s="27">
        <f t="shared" si="2"/>
        <v>2653.9166666666665</v>
      </c>
      <c r="O12" s="11"/>
    </row>
    <row r="13" spans="1:15">
      <c r="A13" s="56" t="s">
        <v>62</v>
      </c>
      <c r="B13" s="3">
        <v>147</v>
      </c>
      <c r="C13" s="3">
        <v>146</v>
      </c>
      <c r="D13" s="7">
        <v>146</v>
      </c>
      <c r="E13" s="7">
        <v>149</v>
      </c>
      <c r="F13" s="7">
        <v>150</v>
      </c>
      <c r="G13" s="8">
        <v>151</v>
      </c>
      <c r="H13" s="7">
        <v>151</v>
      </c>
      <c r="I13" s="7">
        <v>151</v>
      </c>
      <c r="J13" s="7">
        <v>149</v>
      </c>
      <c r="K13" s="7">
        <v>149</v>
      </c>
      <c r="L13" s="7">
        <v>146</v>
      </c>
      <c r="M13" s="7">
        <v>147</v>
      </c>
      <c r="N13" s="27">
        <f t="shared" si="2"/>
        <v>148.5</v>
      </c>
      <c r="O13" s="11"/>
    </row>
    <row r="14" spans="1:15" ht="15">
      <c r="A14" s="427" t="s">
        <v>46</v>
      </c>
      <c r="B14" s="429">
        <f>SUM(B15:B16)</f>
        <v>18959</v>
      </c>
      <c r="C14" s="429">
        <f>SUM(C15:C16)</f>
        <v>19233</v>
      </c>
      <c r="D14" s="428">
        <f t="shared" ref="D14:M14" si="5">+D15+D16</f>
        <v>19779</v>
      </c>
      <c r="E14" s="428">
        <f t="shared" si="5"/>
        <v>20394</v>
      </c>
      <c r="F14" s="428">
        <f t="shared" si="5"/>
        <v>20669</v>
      </c>
      <c r="G14" s="425">
        <f t="shared" si="5"/>
        <v>20826</v>
      </c>
      <c r="H14" s="425">
        <f t="shared" si="5"/>
        <v>20929</v>
      </c>
      <c r="I14" s="425">
        <f t="shared" si="5"/>
        <v>20792</v>
      </c>
      <c r="J14" s="425">
        <f t="shared" si="5"/>
        <v>20929</v>
      </c>
      <c r="K14" s="425">
        <f t="shared" si="5"/>
        <v>21013</v>
      </c>
      <c r="L14" s="425">
        <f t="shared" si="5"/>
        <v>20886</v>
      </c>
      <c r="M14" s="425">
        <f t="shared" si="5"/>
        <v>21175</v>
      </c>
      <c r="N14" s="425">
        <f t="shared" ref="N14" si="6">+N15+N16</f>
        <v>20465.333333333336</v>
      </c>
      <c r="O14" s="11"/>
    </row>
    <row r="15" spans="1:15" ht="15">
      <c r="A15" s="427" t="s">
        <v>60</v>
      </c>
      <c r="B15" s="429">
        <f t="shared" ref="B15" si="7">+B6+B9+B12</f>
        <v>17394</v>
      </c>
      <c r="C15" s="429">
        <f t="shared" ref="C15:M16" si="8">+C6+C9+C12</f>
        <v>17674</v>
      </c>
      <c r="D15" s="428">
        <f t="shared" si="8"/>
        <v>18217</v>
      </c>
      <c r="E15" s="428">
        <f t="shared" si="8"/>
        <v>18830</v>
      </c>
      <c r="F15" s="428">
        <f t="shared" si="8"/>
        <v>19110</v>
      </c>
      <c r="G15" s="425">
        <f t="shared" si="8"/>
        <v>19260</v>
      </c>
      <c r="H15" s="425">
        <f t="shared" si="8"/>
        <v>19366</v>
      </c>
      <c r="I15" s="425">
        <f t="shared" si="8"/>
        <v>19231</v>
      </c>
      <c r="J15" s="425">
        <f t="shared" si="8"/>
        <v>19373</v>
      </c>
      <c r="K15" s="425">
        <f t="shared" si="8"/>
        <v>19459</v>
      </c>
      <c r="L15" s="425">
        <f t="shared" si="8"/>
        <v>19338</v>
      </c>
      <c r="M15" s="425">
        <f t="shared" si="8"/>
        <v>19631</v>
      </c>
      <c r="N15" s="425">
        <f t="shared" ref="N15" si="9">+N6+N9+N12</f>
        <v>18906.916666666668</v>
      </c>
      <c r="O15" s="11"/>
    </row>
    <row r="16" spans="1:15" ht="15">
      <c r="A16" s="430" t="s">
        <v>62</v>
      </c>
      <c r="B16" s="429">
        <f t="shared" ref="B16" si="10">+B7+B10+B13</f>
        <v>1565</v>
      </c>
      <c r="C16" s="429">
        <f t="shared" si="8"/>
        <v>1559</v>
      </c>
      <c r="D16" s="428">
        <f t="shared" si="8"/>
        <v>1562</v>
      </c>
      <c r="E16" s="431">
        <f t="shared" si="8"/>
        <v>1564</v>
      </c>
      <c r="F16" s="431">
        <f t="shared" si="8"/>
        <v>1559</v>
      </c>
      <c r="G16" s="432">
        <f t="shared" si="8"/>
        <v>1566</v>
      </c>
      <c r="H16" s="432">
        <f t="shared" si="8"/>
        <v>1563</v>
      </c>
      <c r="I16" s="432">
        <f t="shared" si="8"/>
        <v>1561</v>
      </c>
      <c r="J16" s="432">
        <f t="shared" si="8"/>
        <v>1556</v>
      </c>
      <c r="K16" s="432">
        <f t="shared" si="8"/>
        <v>1554</v>
      </c>
      <c r="L16" s="432">
        <f t="shared" si="8"/>
        <v>1548</v>
      </c>
      <c r="M16" s="432">
        <f t="shared" si="8"/>
        <v>1544</v>
      </c>
      <c r="N16" s="432">
        <f t="shared" ref="N16" si="11">+N7+N10+N13</f>
        <v>1558.4166666666665</v>
      </c>
      <c r="O16" s="11"/>
    </row>
    <row r="17" spans="1:24" ht="15">
      <c r="A17" s="430" t="s">
        <v>307</v>
      </c>
      <c r="B17" s="434">
        <v>12805</v>
      </c>
      <c r="C17" s="434">
        <v>12805</v>
      </c>
      <c r="D17" s="433">
        <v>12781</v>
      </c>
      <c r="E17" s="428">
        <v>12815</v>
      </c>
      <c r="F17" s="428">
        <v>12955</v>
      </c>
      <c r="G17" s="425">
        <v>13168</v>
      </c>
      <c r="H17" s="428">
        <v>13270</v>
      </c>
      <c r="I17" s="428">
        <v>13311</v>
      </c>
      <c r="J17" s="428">
        <v>12978</v>
      </c>
      <c r="K17" s="428">
        <v>12994</v>
      </c>
      <c r="L17" s="428">
        <v>13077</v>
      </c>
      <c r="M17" s="428">
        <v>13170</v>
      </c>
      <c r="N17" s="435">
        <f t="shared" si="2"/>
        <v>13010.75</v>
      </c>
      <c r="O17" s="11"/>
    </row>
    <row r="18" spans="1:24" ht="22.5" customHeight="1" thickBot="1">
      <c r="A18" s="49" t="s">
        <v>47</v>
      </c>
      <c r="B18" s="330">
        <f t="shared" ref="B18" si="12">+B17+B14</f>
        <v>31764</v>
      </c>
      <c r="C18" s="330">
        <f t="shared" ref="C18:N18" si="13">+C17+C14</f>
        <v>32038</v>
      </c>
      <c r="D18" s="330">
        <f t="shared" si="13"/>
        <v>32560</v>
      </c>
      <c r="E18" s="330">
        <f t="shared" si="13"/>
        <v>33209</v>
      </c>
      <c r="F18" s="330">
        <f t="shared" si="13"/>
        <v>33624</v>
      </c>
      <c r="G18" s="331">
        <f t="shared" si="13"/>
        <v>33994</v>
      </c>
      <c r="H18" s="331">
        <f t="shared" si="13"/>
        <v>34199</v>
      </c>
      <c r="I18" s="331">
        <f t="shared" si="13"/>
        <v>34103</v>
      </c>
      <c r="J18" s="331">
        <f t="shared" si="13"/>
        <v>33907</v>
      </c>
      <c r="K18" s="331">
        <f t="shared" si="13"/>
        <v>34007</v>
      </c>
      <c r="L18" s="331">
        <f t="shared" si="13"/>
        <v>33963</v>
      </c>
      <c r="M18" s="331">
        <f t="shared" si="13"/>
        <v>34345</v>
      </c>
      <c r="N18" s="331">
        <f t="shared" si="13"/>
        <v>33476.083333333336</v>
      </c>
      <c r="O18" s="11"/>
    </row>
    <row r="19" spans="1:24" ht="13.5" thickTop="1">
      <c r="A19" s="318" t="s">
        <v>382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11"/>
    </row>
    <row r="20" spans="1:24">
      <c r="B20" s="24"/>
      <c r="C20" s="24"/>
      <c r="D20" s="24"/>
      <c r="E20" s="24"/>
      <c r="F20" s="24"/>
      <c r="G20" s="24"/>
    </row>
    <row r="21" spans="1:24">
      <c r="A21" s="2" t="s">
        <v>9</v>
      </c>
    </row>
    <row r="22" spans="1:24" ht="15">
      <c r="A22" s="597" t="s">
        <v>365</v>
      </c>
      <c r="B22" s="597"/>
      <c r="C22" s="597"/>
      <c r="D22" s="597"/>
      <c r="E22" s="597"/>
      <c r="F22" s="597"/>
      <c r="G22" s="597"/>
      <c r="H22" s="597"/>
      <c r="I22" s="597"/>
      <c r="J22" s="597"/>
      <c r="K22" s="597"/>
      <c r="L22" s="597"/>
      <c r="M22" s="597"/>
      <c r="N22" s="597"/>
    </row>
    <row r="23" spans="1:24" ht="15.75">
      <c r="A23" s="591" t="s">
        <v>377</v>
      </c>
      <c r="B23" s="589"/>
      <c r="C23" s="589"/>
      <c r="D23" s="589"/>
      <c r="E23" s="589"/>
      <c r="F23" s="589"/>
      <c r="G23" s="589"/>
      <c r="H23" s="589"/>
      <c r="I23" s="589"/>
      <c r="J23" s="589"/>
      <c r="K23" s="589"/>
      <c r="L23" s="589"/>
      <c r="M23" s="589"/>
      <c r="N23" s="589"/>
    </row>
    <row r="24" spans="1:24" ht="13.5" thickBot="1"/>
    <row r="25" spans="1:24" ht="19.5" customHeight="1" thickTop="1">
      <c r="A25" s="324" t="s">
        <v>288</v>
      </c>
      <c r="B25" s="43" t="s">
        <v>0</v>
      </c>
      <c r="C25" s="43" t="s">
        <v>1</v>
      </c>
      <c r="D25" s="43" t="s">
        <v>2</v>
      </c>
      <c r="E25" s="43" t="s">
        <v>3</v>
      </c>
      <c r="F25" s="43" t="s">
        <v>4</v>
      </c>
      <c r="G25" s="43" t="s">
        <v>11</v>
      </c>
      <c r="H25" s="43" t="s">
        <v>5</v>
      </c>
      <c r="I25" s="43" t="s">
        <v>6</v>
      </c>
      <c r="J25" s="43" t="s">
        <v>7</v>
      </c>
      <c r="K25" s="43" t="s">
        <v>8</v>
      </c>
      <c r="L25" s="43" t="s">
        <v>12</v>
      </c>
      <c r="M25" s="43" t="s">
        <v>13</v>
      </c>
      <c r="N25" s="69" t="s">
        <v>14</v>
      </c>
    </row>
    <row r="26" spans="1:24" ht="23.25" customHeight="1">
      <c r="A26" s="323" t="s">
        <v>42</v>
      </c>
      <c r="B26" s="326">
        <f>+B33+B39+B45+B51</f>
        <v>31764</v>
      </c>
      <c r="C26" s="326">
        <f t="shared" ref="C26:K26" si="14">+C33+C39+C45+C51</f>
        <v>32038</v>
      </c>
      <c r="D26" s="326">
        <f t="shared" si="14"/>
        <v>32560</v>
      </c>
      <c r="E26" s="326">
        <f t="shared" si="14"/>
        <v>33209</v>
      </c>
      <c r="F26" s="326">
        <f t="shared" si="14"/>
        <v>33624</v>
      </c>
      <c r="G26" s="326">
        <f t="shared" si="14"/>
        <v>33994</v>
      </c>
      <c r="H26" s="326">
        <f t="shared" si="14"/>
        <v>34199</v>
      </c>
      <c r="I26" s="326">
        <f t="shared" si="14"/>
        <v>34103</v>
      </c>
      <c r="J26" s="326">
        <f t="shared" si="14"/>
        <v>33907</v>
      </c>
      <c r="K26" s="326">
        <f t="shared" si="14"/>
        <v>34007</v>
      </c>
      <c r="L26" s="326">
        <f t="shared" ref="L26:M26" si="15">+L33+L39+L45+L51</f>
        <v>33963</v>
      </c>
      <c r="M26" s="326">
        <f t="shared" si="15"/>
        <v>34345</v>
      </c>
      <c r="N26" s="327">
        <f t="shared" ref="N26" si="16">+N33+N39+N45+N51</f>
        <v>33476.083333333336</v>
      </c>
      <c r="O26" s="186"/>
      <c r="P26" s="24"/>
      <c r="Q26" s="24"/>
      <c r="R26" s="24"/>
      <c r="S26" s="24"/>
      <c r="T26" s="24"/>
      <c r="U26" s="24"/>
      <c r="V26" s="24"/>
      <c r="W26" s="24"/>
      <c r="X26" s="24"/>
    </row>
    <row r="27" spans="1:24" ht="23.25" customHeight="1">
      <c r="A27" s="423" t="s">
        <v>282</v>
      </c>
      <c r="B27" s="326">
        <f>+B34+B40+B46+B52</f>
        <v>5923</v>
      </c>
      <c r="C27" s="326">
        <f t="shared" ref="C27:K27" si="17">+C34+C40+C46+C52</f>
        <v>5912</v>
      </c>
      <c r="D27" s="326">
        <f t="shared" si="17"/>
        <v>5924</v>
      </c>
      <c r="E27" s="326">
        <f t="shared" si="17"/>
        <v>5930</v>
      </c>
      <c r="F27" s="326">
        <f t="shared" si="17"/>
        <v>5938</v>
      </c>
      <c r="G27" s="326">
        <f t="shared" si="17"/>
        <v>5958</v>
      </c>
      <c r="H27" s="326">
        <f t="shared" si="17"/>
        <v>5971</v>
      </c>
      <c r="I27" s="326">
        <f t="shared" si="17"/>
        <v>5990</v>
      </c>
      <c r="J27" s="326">
        <f t="shared" si="17"/>
        <v>5999</v>
      </c>
      <c r="K27" s="326">
        <f t="shared" si="17"/>
        <v>5996</v>
      </c>
      <c r="L27" s="326">
        <f t="shared" ref="L27:M27" si="18">+L34+L40+L46+L52</f>
        <v>6004</v>
      </c>
      <c r="M27" s="326">
        <f t="shared" si="18"/>
        <v>6011</v>
      </c>
      <c r="N27" s="425">
        <f t="shared" ref="N27:N32" si="19">AVERAGE(B27:M27)</f>
        <v>5963</v>
      </c>
      <c r="O27" s="186"/>
      <c r="P27" s="24"/>
      <c r="Q27" s="24"/>
      <c r="R27" s="24"/>
      <c r="S27" s="24"/>
      <c r="T27" s="24"/>
      <c r="U27" s="24"/>
      <c r="V27" s="24"/>
      <c r="W27" s="24"/>
      <c r="X27" s="24"/>
    </row>
    <row r="28" spans="1:24" ht="23.25" customHeight="1">
      <c r="A28" s="423" t="s">
        <v>283</v>
      </c>
      <c r="B28" s="326">
        <f t="shared" ref="B28:K28" si="20">+B35+B41+B47+B53</f>
        <v>7242</v>
      </c>
      <c r="C28" s="326">
        <f t="shared" si="20"/>
        <v>7229</v>
      </c>
      <c r="D28" s="326">
        <f t="shared" si="20"/>
        <v>7210</v>
      </c>
      <c r="E28" s="326">
        <f t="shared" si="20"/>
        <v>7210</v>
      </c>
      <c r="F28" s="326">
        <f t="shared" si="20"/>
        <v>7205</v>
      </c>
      <c r="G28" s="326">
        <f t="shared" si="20"/>
        <v>7226</v>
      </c>
      <c r="H28" s="326">
        <f t="shared" si="20"/>
        <v>7215</v>
      </c>
      <c r="I28" s="326">
        <f t="shared" si="20"/>
        <v>7220</v>
      </c>
      <c r="J28" s="326">
        <f t="shared" si="20"/>
        <v>7195</v>
      </c>
      <c r="K28" s="326">
        <f t="shared" si="20"/>
        <v>7181</v>
      </c>
      <c r="L28" s="326">
        <f t="shared" ref="L28:M28" si="21">+L35+L41+L47+L53</f>
        <v>7178</v>
      </c>
      <c r="M28" s="326">
        <f t="shared" si="21"/>
        <v>7155</v>
      </c>
      <c r="N28" s="425">
        <f t="shared" si="19"/>
        <v>7205.5</v>
      </c>
      <c r="O28" s="186"/>
      <c r="P28" s="24"/>
      <c r="Q28" s="24"/>
      <c r="R28" s="24"/>
      <c r="S28" s="24"/>
      <c r="T28" s="24"/>
      <c r="U28" s="24"/>
      <c r="V28" s="24"/>
      <c r="W28" s="24"/>
      <c r="X28" s="24"/>
    </row>
    <row r="29" spans="1:24" ht="23.25" customHeight="1">
      <c r="A29" s="423" t="s">
        <v>281</v>
      </c>
      <c r="B29" s="326">
        <f t="shared" ref="B29:K29" si="22">+B36+B42+B48+B54</f>
        <v>489</v>
      </c>
      <c r="C29" s="326">
        <f t="shared" si="22"/>
        <v>490</v>
      </c>
      <c r="D29" s="326">
        <f t="shared" si="22"/>
        <v>493</v>
      </c>
      <c r="E29" s="326">
        <f t="shared" si="22"/>
        <v>495</v>
      </c>
      <c r="F29" s="326">
        <f t="shared" si="22"/>
        <v>496</v>
      </c>
      <c r="G29" s="326">
        <f t="shared" si="22"/>
        <v>498</v>
      </c>
      <c r="H29" s="326">
        <f t="shared" si="22"/>
        <v>498</v>
      </c>
      <c r="I29" s="326">
        <f t="shared" si="22"/>
        <v>498</v>
      </c>
      <c r="J29" s="326">
        <f t="shared" si="22"/>
        <v>499</v>
      </c>
      <c r="K29" s="326">
        <f t="shared" si="22"/>
        <v>499</v>
      </c>
      <c r="L29" s="326">
        <f t="shared" ref="L29:M29" si="23">+L36+L42+L48+L54</f>
        <v>499</v>
      </c>
      <c r="M29" s="326">
        <f t="shared" si="23"/>
        <v>500</v>
      </c>
      <c r="N29" s="425">
        <f t="shared" si="19"/>
        <v>496.16666666666669</v>
      </c>
      <c r="O29" s="186"/>
      <c r="P29" s="24"/>
      <c r="Q29" s="24"/>
      <c r="R29" s="24"/>
      <c r="S29" s="24"/>
      <c r="T29" s="24"/>
      <c r="U29" s="24"/>
      <c r="V29" s="24"/>
      <c r="W29" s="24"/>
      <c r="X29" s="24"/>
    </row>
    <row r="30" spans="1:24" ht="23.25" customHeight="1">
      <c r="A30" s="423" t="s">
        <v>244</v>
      </c>
      <c r="B30" s="326">
        <f t="shared" ref="B30:K30" si="24">+B37+B43+B49+B55</f>
        <v>12834</v>
      </c>
      <c r="C30" s="326">
        <f t="shared" si="24"/>
        <v>12890</v>
      </c>
      <c r="D30" s="326">
        <f t="shared" si="24"/>
        <v>12980</v>
      </c>
      <c r="E30" s="326">
        <f t="shared" si="24"/>
        <v>13069</v>
      </c>
      <c r="F30" s="326">
        <f t="shared" si="24"/>
        <v>13128</v>
      </c>
      <c r="G30" s="326">
        <f t="shared" si="24"/>
        <v>13146</v>
      </c>
      <c r="H30" s="326">
        <f t="shared" si="24"/>
        <v>13181</v>
      </c>
      <c r="I30" s="326">
        <f t="shared" si="24"/>
        <v>13172</v>
      </c>
      <c r="J30" s="326">
        <f t="shared" si="24"/>
        <v>13145</v>
      </c>
      <c r="K30" s="326">
        <f t="shared" si="24"/>
        <v>13182</v>
      </c>
      <c r="L30" s="326">
        <f t="shared" ref="L30:M30" si="25">+L37+L43+L49+L55</f>
        <v>13181</v>
      </c>
      <c r="M30" s="326">
        <f t="shared" si="25"/>
        <v>13230</v>
      </c>
      <c r="N30" s="425">
        <f t="shared" si="19"/>
        <v>13094.833333333334</v>
      </c>
      <c r="O30" s="186"/>
      <c r="P30" s="24"/>
      <c r="Q30" s="24"/>
      <c r="R30" s="24"/>
      <c r="S30" s="24"/>
      <c r="T30" s="24"/>
      <c r="U30" s="24"/>
      <c r="V30" s="24"/>
      <c r="W30" s="24"/>
      <c r="X30" s="24"/>
    </row>
    <row r="31" spans="1:24" ht="23.25" customHeight="1">
      <c r="A31" s="423" t="s">
        <v>245</v>
      </c>
      <c r="B31" s="326">
        <f t="shared" ref="B31:K31" si="26">+B38+B44+B50+B56</f>
        <v>4980</v>
      </c>
      <c r="C31" s="326">
        <f t="shared" si="26"/>
        <v>5226</v>
      </c>
      <c r="D31" s="326">
        <f t="shared" si="26"/>
        <v>5663</v>
      </c>
      <c r="E31" s="326">
        <f t="shared" si="26"/>
        <v>6216</v>
      </c>
      <c r="F31" s="326">
        <f t="shared" si="26"/>
        <v>6568</v>
      </c>
      <c r="G31" s="326">
        <f t="shared" si="26"/>
        <v>6878</v>
      </c>
      <c r="H31" s="326">
        <f t="shared" si="26"/>
        <v>7047</v>
      </c>
      <c r="I31" s="326">
        <f t="shared" si="26"/>
        <v>6940</v>
      </c>
      <c r="J31" s="326">
        <f t="shared" si="26"/>
        <v>6787</v>
      </c>
      <c r="K31" s="326">
        <f t="shared" si="26"/>
        <v>6873</v>
      </c>
      <c r="L31" s="326">
        <f t="shared" ref="L31:M31" si="27">+L38+L44+L50+L56</f>
        <v>6829</v>
      </c>
      <c r="M31" s="326">
        <f t="shared" si="27"/>
        <v>7179</v>
      </c>
      <c r="N31" s="425">
        <f t="shared" si="19"/>
        <v>6432.166666666667</v>
      </c>
      <c r="O31" s="186"/>
      <c r="P31" s="24"/>
      <c r="Q31" s="24"/>
      <c r="R31" s="24"/>
      <c r="S31" s="24"/>
      <c r="T31" s="24"/>
      <c r="U31" s="24"/>
      <c r="V31" s="24"/>
      <c r="W31" s="24"/>
      <c r="X31" s="24"/>
    </row>
    <row r="32" spans="1:24" ht="23.25" customHeight="1">
      <c r="A32" s="423" t="s">
        <v>279</v>
      </c>
      <c r="B32" s="326">
        <f>+B57</f>
        <v>296</v>
      </c>
      <c r="C32" s="326">
        <f t="shared" ref="C32:K32" si="28">+C57</f>
        <v>291</v>
      </c>
      <c r="D32" s="326">
        <f t="shared" si="28"/>
        <v>290</v>
      </c>
      <c r="E32" s="326">
        <f t="shared" si="28"/>
        <v>289</v>
      </c>
      <c r="F32" s="326">
        <f t="shared" si="28"/>
        <v>289</v>
      </c>
      <c r="G32" s="326">
        <f t="shared" si="28"/>
        <v>288</v>
      </c>
      <c r="H32" s="326">
        <f t="shared" si="28"/>
        <v>287</v>
      </c>
      <c r="I32" s="326">
        <f t="shared" si="28"/>
        <v>283</v>
      </c>
      <c r="J32" s="326">
        <f t="shared" si="28"/>
        <v>282</v>
      </c>
      <c r="K32" s="326">
        <f t="shared" si="28"/>
        <v>276</v>
      </c>
      <c r="L32" s="326">
        <f t="shared" ref="L32:M32" si="29">+L57</f>
        <v>272</v>
      </c>
      <c r="M32" s="326">
        <f t="shared" si="29"/>
        <v>270</v>
      </c>
      <c r="N32" s="425">
        <f t="shared" si="19"/>
        <v>284.41666666666669</v>
      </c>
      <c r="O32" s="186"/>
      <c r="P32" s="24"/>
      <c r="Q32" s="24"/>
      <c r="R32" s="24"/>
      <c r="S32" s="24"/>
      <c r="T32" s="24"/>
      <c r="U32" s="24"/>
      <c r="V32" s="24"/>
      <c r="W32" s="24"/>
      <c r="X32" s="24"/>
    </row>
    <row r="33" spans="1:24" ht="15.75">
      <c r="A33" s="325" t="s">
        <v>43</v>
      </c>
      <c r="B33" s="328">
        <f>+B34+B35+B36+B37+B38</f>
        <v>8692</v>
      </c>
      <c r="C33" s="328">
        <f t="shared" ref="C33:M33" si="30">+C34+C35+C36+C37+C38</f>
        <v>8807</v>
      </c>
      <c r="D33" s="328">
        <f t="shared" si="30"/>
        <v>8958</v>
      </c>
      <c r="E33" s="328">
        <f t="shared" si="30"/>
        <v>9189</v>
      </c>
      <c r="F33" s="328">
        <f>+F34+F35+F36+F37+F38</f>
        <v>9367</v>
      </c>
      <c r="G33" s="328">
        <f>+G34+G35+G36+G37+G38</f>
        <v>9452</v>
      </c>
      <c r="H33" s="328">
        <f t="shared" si="30"/>
        <v>9513</v>
      </c>
      <c r="I33" s="328">
        <f t="shared" si="30"/>
        <v>9562</v>
      </c>
      <c r="J33" s="328">
        <f t="shared" si="30"/>
        <v>9586</v>
      </c>
      <c r="K33" s="328">
        <f t="shared" si="30"/>
        <v>9598</v>
      </c>
      <c r="L33" s="328">
        <f t="shared" si="30"/>
        <v>9425</v>
      </c>
      <c r="M33" s="328">
        <f t="shared" si="30"/>
        <v>9668</v>
      </c>
      <c r="N33" s="421">
        <f t="shared" ref="N33" si="31">+N34+N35+N36+N37+N38</f>
        <v>9318.0833333333339</v>
      </c>
      <c r="O33" s="186"/>
      <c r="P33" s="24"/>
      <c r="Q33" s="24"/>
      <c r="R33" s="24"/>
      <c r="S33" s="24"/>
      <c r="T33" s="24"/>
      <c r="U33" s="24"/>
      <c r="V33" s="24"/>
      <c r="W33" s="24"/>
      <c r="X33" s="24"/>
    </row>
    <row r="34" spans="1:24" ht="15.75">
      <c r="A34" s="417" t="s">
        <v>282</v>
      </c>
      <c r="B34" s="7">
        <v>2875</v>
      </c>
      <c r="C34" s="3">
        <v>2873</v>
      </c>
      <c r="D34" s="7">
        <v>2875</v>
      </c>
      <c r="E34" s="7">
        <v>2882</v>
      </c>
      <c r="F34" s="7">
        <v>2892</v>
      </c>
      <c r="G34" s="8">
        <v>2903</v>
      </c>
      <c r="H34" s="7">
        <v>2907</v>
      </c>
      <c r="I34" s="7">
        <v>2922</v>
      </c>
      <c r="J34" s="7">
        <v>2923</v>
      </c>
      <c r="K34" s="7">
        <v>2931</v>
      </c>
      <c r="L34" s="7">
        <v>2937</v>
      </c>
      <c r="M34" s="184">
        <v>2940</v>
      </c>
      <c r="N34" s="425">
        <f t="shared" ref="N34:N57" si="32">AVERAGE(B34:M34)</f>
        <v>2905</v>
      </c>
      <c r="O34" s="186"/>
      <c r="P34" s="24"/>
      <c r="Q34" s="24"/>
      <c r="R34" s="24"/>
      <c r="S34" s="24"/>
      <c r="T34" s="24"/>
      <c r="U34" s="24"/>
      <c r="V34" s="24"/>
      <c r="W34" s="24"/>
      <c r="X34" s="24"/>
    </row>
    <row r="35" spans="1:24" ht="15.75">
      <c r="A35" s="417" t="s">
        <v>283</v>
      </c>
      <c r="B35" s="7">
        <v>973</v>
      </c>
      <c r="C35" s="3">
        <v>974</v>
      </c>
      <c r="D35" s="7">
        <v>974</v>
      </c>
      <c r="E35" s="7">
        <v>975</v>
      </c>
      <c r="F35" s="7">
        <v>978</v>
      </c>
      <c r="G35" s="8">
        <v>981</v>
      </c>
      <c r="H35" s="7">
        <v>982</v>
      </c>
      <c r="I35" s="7">
        <v>985</v>
      </c>
      <c r="J35" s="7">
        <v>989</v>
      </c>
      <c r="K35" s="7">
        <v>987</v>
      </c>
      <c r="L35" s="7">
        <v>991</v>
      </c>
      <c r="M35" s="184">
        <v>993</v>
      </c>
      <c r="N35" s="425">
        <f t="shared" si="32"/>
        <v>981.83333333333337</v>
      </c>
      <c r="O35" s="186"/>
      <c r="P35" s="24"/>
      <c r="Q35" s="24"/>
      <c r="R35" s="24"/>
      <c r="S35" s="24"/>
      <c r="T35" s="24"/>
      <c r="U35" s="24"/>
      <c r="V35" s="24"/>
      <c r="W35" s="24"/>
      <c r="X35" s="24"/>
    </row>
    <row r="36" spans="1:24" ht="15.75">
      <c r="A36" s="417" t="s">
        <v>281</v>
      </c>
      <c r="B36" s="7">
        <v>220</v>
      </c>
      <c r="C36" s="3">
        <v>220</v>
      </c>
      <c r="D36" s="7">
        <v>220</v>
      </c>
      <c r="E36" s="7">
        <v>220</v>
      </c>
      <c r="F36" s="7">
        <v>221</v>
      </c>
      <c r="G36" s="8">
        <v>221</v>
      </c>
      <c r="H36" s="7">
        <v>220</v>
      </c>
      <c r="I36" s="7">
        <v>222</v>
      </c>
      <c r="J36" s="7">
        <v>221</v>
      </c>
      <c r="K36" s="7">
        <v>223</v>
      </c>
      <c r="L36" s="7">
        <v>222</v>
      </c>
      <c r="M36" s="184">
        <v>223</v>
      </c>
      <c r="N36" s="425">
        <f t="shared" si="32"/>
        <v>221.08333333333334</v>
      </c>
      <c r="O36" s="186"/>
      <c r="P36" s="24"/>
      <c r="Q36" s="24"/>
      <c r="R36" s="24"/>
      <c r="S36" s="24"/>
      <c r="T36" s="24"/>
      <c r="U36" s="24"/>
      <c r="V36" s="24"/>
      <c r="W36" s="24"/>
      <c r="X36" s="24"/>
    </row>
    <row r="37" spans="1:24" ht="15.75">
      <c r="A37" s="417" t="s">
        <v>244</v>
      </c>
      <c r="B37" s="7">
        <v>3107</v>
      </c>
      <c r="C37" s="3">
        <v>3129</v>
      </c>
      <c r="D37" s="7">
        <v>3159</v>
      </c>
      <c r="E37" s="7">
        <v>3186</v>
      </c>
      <c r="F37" s="7">
        <v>3203</v>
      </c>
      <c r="G37" s="8">
        <v>3208</v>
      </c>
      <c r="H37" s="7">
        <v>3224</v>
      </c>
      <c r="I37" s="7">
        <v>3231</v>
      </c>
      <c r="J37" s="7">
        <v>3238</v>
      </c>
      <c r="K37" s="7">
        <v>3239</v>
      </c>
      <c r="L37" s="7">
        <v>3240</v>
      </c>
      <c r="M37" s="184">
        <v>3253</v>
      </c>
      <c r="N37" s="425">
        <f t="shared" si="32"/>
        <v>3201.4166666666665</v>
      </c>
      <c r="O37" s="186"/>
      <c r="P37" s="24"/>
      <c r="Q37" s="24"/>
      <c r="R37" s="24"/>
      <c r="S37" s="24"/>
      <c r="T37" s="24"/>
      <c r="U37" s="24"/>
      <c r="V37" s="24"/>
      <c r="W37" s="24"/>
      <c r="X37" s="24"/>
    </row>
    <row r="38" spans="1:24" ht="15.75">
      <c r="A38" s="417" t="s">
        <v>245</v>
      </c>
      <c r="B38" s="7">
        <v>1517</v>
      </c>
      <c r="C38" s="3">
        <v>1611</v>
      </c>
      <c r="D38" s="7">
        <v>1730</v>
      </c>
      <c r="E38" s="7">
        <v>1926</v>
      </c>
      <c r="F38" s="7">
        <v>2073</v>
      </c>
      <c r="G38" s="8">
        <v>2139</v>
      </c>
      <c r="H38" s="7">
        <v>2180</v>
      </c>
      <c r="I38" s="7">
        <v>2202</v>
      </c>
      <c r="J38" s="7">
        <v>2215</v>
      </c>
      <c r="K38" s="7">
        <v>2218</v>
      </c>
      <c r="L38" s="7">
        <v>2035</v>
      </c>
      <c r="M38" s="184">
        <v>2259</v>
      </c>
      <c r="N38" s="425">
        <f t="shared" si="32"/>
        <v>2008.75</v>
      </c>
      <c r="O38" s="186"/>
      <c r="P38" s="24"/>
      <c r="Q38" s="24"/>
      <c r="R38" s="24"/>
      <c r="S38" s="24"/>
      <c r="T38" s="24"/>
      <c r="U38" s="24"/>
      <c r="V38" s="24"/>
      <c r="W38" s="24"/>
      <c r="X38" s="24"/>
    </row>
    <row r="39" spans="1:24" ht="15.75">
      <c r="A39" s="325" t="s">
        <v>280</v>
      </c>
      <c r="B39" s="328">
        <f>+B40+B41+B42+B43+B44</f>
        <v>7661</v>
      </c>
      <c r="C39" s="328">
        <f t="shared" ref="C39:N39" si="33">+C40+C41+C42+C43+C44</f>
        <v>7732</v>
      </c>
      <c r="D39" s="328">
        <f t="shared" si="33"/>
        <v>8022</v>
      </c>
      <c r="E39" s="328">
        <f t="shared" si="33"/>
        <v>8352</v>
      </c>
      <c r="F39" s="328">
        <f t="shared" si="33"/>
        <v>8426</v>
      </c>
      <c r="G39" s="328">
        <f t="shared" si="33"/>
        <v>8486</v>
      </c>
      <c r="H39" s="328">
        <f t="shared" si="33"/>
        <v>8525</v>
      </c>
      <c r="I39" s="328">
        <f t="shared" si="33"/>
        <v>8540</v>
      </c>
      <c r="J39" s="328">
        <f t="shared" si="33"/>
        <v>8558</v>
      </c>
      <c r="K39" s="328">
        <f t="shared" si="33"/>
        <v>8588</v>
      </c>
      <c r="L39" s="328">
        <f t="shared" si="33"/>
        <v>8609</v>
      </c>
      <c r="M39" s="328">
        <f t="shared" si="33"/>
        <v>8639</v>
      </c>
      <c r="N39" s="421">
        <f t="shared" si="33"/>
        <v>8344.8333333333339</v>
      </c>
      <c r="O39" s="186"/>
      <c r="P39" s="24"/>
      <c r="Q39" s="24"/>
      <c r="R39" s="24"/>
      <c r="S39" s="24"/>
      <c r="T39" s="24"/>
      <c r="U39" s="24"/>
      <c r="V39" s="24"/>
      <c r="W39" s="24"/>
      <c r="X39" s="24"/>
    </row>
    <row r="40" spans="1:24" ht="15.75">
      <c r="A40" s="321" t="s">
        <v>282</v>
      </c>
      <c r="B40" s="7">
        <v>2377</v>
      </c>
      <c r="C40" s="3">
        <v>2367</v>
      </c>
      <c r="D40" s="7">
        <v>2378</v>
      </c>
      <c r="E40" s="7">
        <v>2375</v>
      </c>
      <c r="F40" s="7">
        <v>2369</v>
      </c>
      <c r="G40" s="8">
        <v>2373</v>
      </c>
      <c r="H40" s="7">
        <v>2381</v>
      </c>
      <c r="I40" s="7">
        <v>2383</v>
      </c>
      <c r="J40" s="7">
        <v>2389</v>
      </c>
      <c r="K40" s="7">
        <v>2383</v>
      </c>
      <c r="L40" s="7">
        <v>2392</v>
      </c>
      <c r="M40" s="184">
        <v>2394</v>
      </c>
      <c r="N40" s="425">
        <f t="shared" si="32"/>
        <v>2380.0833333333335</v>
      </c>
      <c r="O40" s="186"/>
      <c r="P40" s="24"/>
      <c r="Q40" s="24"/>
      <c r="R40" s="24"/>
      <c r="S40" s="24"/>
      <c r="T40" s="24"/>
      <c r="U40" s="24"/>
      <c r="V40" s="24"/>
      <c r="W40" s="24"/>
      <c r="X40" s="24"/>
    </row>
    <row r="41" spans="1:24" ht="15.75">
      <c r="A41" s="321" t="s">
        <v>283</v>
      </c>
      <c r="B41" s="7">
        <v>561</v>
      </c>
      <c r="C41" s="3">
        <v>552</v>
      </c>
      <c r="D41" s="7">
        <v>562</v>
      </c>
      <c r="E41" s="7">
        <v>567</v>
      </c>
      <c r="F41" s="7">
        <v>569</v>
      </c>
      <c r="G41" s="8">
        <v>573</v>
      </c>
      <c r="H41" s="7">
        <v>571</v>
      </c>
      <c r="I41" s="7">
        <v>574</v>
      </c>
      <c r="J41" s="7">
        <v>568</v>
      </c>
      <c r="K41" s="7">
        <v>578</v>
      </c>
      <c r="L41" s="7">
        <v>576</v>
      </c>
      <c r="M41" s="184">
        <v>582</v>
      </c>
      <c r="N41" s="425">
        <f t="shared" si="32"/>
        <v>569.41666666666663</v>
      </c>
      <c r="O41" s="186"/>
      <c r="P41" s="24"/>
      <c r="Q41" s="24"/>
      <c r="R41" s="24"/>
      <c r="S41" s="24"/>
      <c r="T41" s="24"/>
      <c r="U41" s="24"/>
      <c r="V41" s="24"/>
      <c r="W41" s="24"/>
      <c r="X41" s="24"/>
    </row>
    <row r="42" spans="1:24" ht="15.75">
      <c r="A42" s="321" t="s">
        <v>281</v>
      </c>
      <c r="B42" s="7">
        <v>212</v>
      </c>
      <c r="C42" s="3">
        <v>212</v>
      </c>
      <c r="D42" s="7">
        <v>215</v>
      </c>
      <c r="E42" s="7">
        <v>217</v>
      </c>
      <c r="F42" s="7">
        <v>218</v>
      </c>
      <c r="G42" s="8">
        <v>220</v>
      </c>
      <c r="H42" s="7">
        <v>221</v>
      </c>
      <c r="I42" s="7">
        <v>219</v>
      </c>
      <c r="J42" s="7">
        <v>220</v>
      </c>
      <c r="K42" s="7">
        <v>219</v>
      </c>
      <c r="L42" s="7">
        <v>220</v>
      </c>
      <c r="M42" s="184">
        <v>221</v>
      </c>
      <c r="N42" s="425">
        <f t="shared" si="32"/>
        <v>217.83333333333334</v>
      </c>
      <c r="O42" s="24"/>
      <c r="P42" s="24"/>
      <c r="Q42" s="24"/>
      <c r="R42" s="24"/>
      <c r="S42" s="24"/>
      <c r="T42" s="24"/>
      <c r="U42" s="24"/>
      <c r="V42" s="24"/>
      <c r="W42" s="24"/>
      <c r="X42" s="24"/>
    </row>
    <row r="43" spans="1:24" ht="15.75">
      <c r="A43" s="321" t="s">
        <v>244</v>
      </c>
      <c r="B43" s="7">
        <v>3040</v>
      </c>
      <c r="C43" s="3">
        <v>3057</v>
      </c>
      <c r="D43" s="7">
        <v>3106</v>
      </c>
      <c r="E43" s="7">
        <v>3153</v>
      </c>
      <c r="F43" s="7">
        <v>3165</v>
      </c>
      <c r="G43" s="8">
        <v>3175</v>
      </c>
      <c r="H43" s="7">
        <v>3181</v>
      </c>
      <c r="I43" s="7">
        <v>3182</v>
      </c>
      <c r="J43" s="7">
        <v>3182</v>
      </c>
      <c r="K43" s="7">
        <v>3203</v>
      </c>
      <c r="L43" s="7">
        <v>3198</v>
      </c>
      <c r="M43" s="184">
        <v>3214</v>
      </c>
      <c r="N43" s="425">
        <f t="shared" si="32"/>
        <v>3154.6666666666665</v>
      </c>
      <c r="O43" s="24"/>
      <c r="P43" s="24"/>
      <c r="Q43" s="24"/>
      <c r="R43" s="24"/>
      <c r="S43" s="24"/>
      <c r="T43" s="24"/>
      <c r="U43" s="24"/>
      <c r="V43" s="24"/>
      <c r="W43" s="24"/>
      <c r="X43" s="24"/>
    </row>
    <row r="44" spans="1:24" ht="15.75">
      <c r="A44" s="321" t="s">
        <v>245</v>
      </c>
      <c r="B44" s="7">
        <v>1471</v>
      </c>
      <c r="C44" s="3">
        <v>1544</v>
      </c>
      <c r="D44" s="7">
        <v>1761</v>
      </c>
      <c r="E44" s="7">
        <v>2040</v>
      </c>
      <c r="F44" s="7">
        <v>2105</v>
      </c>
      <c r="G44" s="8">
        <v>2145</v>
      </c>
      <c r="H44" s="7">
        <v>2171</v>
      </c>
      <c r="I44" s="7">
        <v>2182</v>
      </c>
      <c r="J44" s="7">
        <v>2199</v>
      </c>
      <c r="K44" s="7">
        <v>2205</v>
      </c>
      <c r="L44" s="7">
        <v>2223</v>
      </c>
      <c r="M44" s="184">
        <v>2228</v>
      </c>
      <c r="N44" s="425">
        <f t="shared" si="32"/>
        <v>2022.8333333333333</v>
      </c>
      <c r="O44" s="24"/>
      <c r="P44" s="24"/>
      <c r="Q44" s="24"/>
      <c r="R44" s="24"/>
      <c r="S44" s="24"/>
      <c r="T44" s="24"/>
      <c r="U44" s="24"/>
      <c r="V44" s="24"/>
      <c r="W44" s="24"/>
      <c r="X44" s="24"/>
    </row>
    <row r="45" spans="1:24" ht="15.75">
      <c r="A45" s="325" t="s">
        <v>45</v>
      </c>
      <c r="B45" s="328">
        <f>+B46+B47+B48+B49+B50</f>
        <v>2606</v>
      </c>
      <c r="C45" s="328">
        <f t="shared" ref="C45:N45" si="34">+C46+C47+C48+C49+C50</f>
        <v>2694</v>
      </c>
      <c r="D45" s="328">
        <f t="shared" si="34"/>
        <v>2799</v>
      </c>
      <c r="E45" s="328">
        <f t="shared" si="34"/>
        <v>2853</v>
      </c>
      <c r="F45" s="328">
        <f t="shared" si="34"/>
        <v>2876</v>
      </c>
      <c r="G45" s="328">
        <f t="shared" si="34"/>
        <v>2888</v>
      </c>
      <c r="H45" s="328">
        <f t="shared" si="34"/>
        <v>2891</v>
      </c>
      <c r="I45" s="328">
        <f t="shared" si="34"/>
        <v>2690</v>
      </c>
      <c r="J45" s="328">
        <f t="shared" si="34"/>
        <v>2785</v>
      </c>
      <c r="K45" s="328">
        <f t="shared" si="34"/>
        <v>2827</v>
      </c>
      <c r="L45" s="328">
        <f t="shared" si="34"/>
        <v>2852</v>
      </c>
      <c r="M45" s="328">
        <f t="shared" si="34"/>
        <v>2868</v>
      </c>
      <c r="N45" s="421">
        <f t="shared" si="34"/>
        <v>2802.4166666666665</v>
      </c>
      <c r="O45" s="24"/>
      <c r="P45" s="24"/>
      <c r="Q45" s="24"/>
      <c r="R45" s="24"/>
      <c r="S45" s="24"/>
      <c r="T45" s="24"/>
      <c r="U45" s="24"/>
      <c r="V45" s="24"/>
      <c r="W45" s="24"/>
      <c r="X45" s="24"/>
    </row>
    <row r="46" spans="1:24" ht="15.75">
      <c r="A46" s="321" t="s">
        <v>282</v>
      </c>
      <c r="B46" s="7">
        <v>671</v>
      </c>
      <c r="C46" s="3">
        <v>672</v>
      </c>
      <c r="D46" s="7">
        <v>671</v>
      </c>
      <c r="E46" s="7">
        <v>673</v>
      </c>
      <c r="F46" s="7">
        <v>677</v>
      </c>
      <c r="G46" s="8">
        <v>682</v>
      </c>
      <c r="H46" s="7">
        <v>683</v>
      </c>
      <c r="I46" s="7">
        <v>685</v>
      </c>
      <c r="J46" s="7">
        <v>687</v>
      </c>
      <c r="K46" s="7">
        <v>682</v>
      </c>
      <c r="L46" s="7">
        <v>675</v>
      </c>
      <c r="M46" s="184">
        <v>677</v>
      </c>
      <c r="N46" s="425">
        <f t="shared" si="32"/>
        <v>677.91666666666663</v>
      </c>
      <c r="O46" s="24"/>
      <c r="P46" s="24"/>
      <c r="Q46" s="24"/>
      <c r="R46" s="24"/>
      <c r="S46" s="24"/>
      <c r="T46" s="24"/>
      <c r="U46" s="24"/>
      <c r="V46" s="24"/>
      <c r="W46" s="24"/>
      <c r="X46" s="24"/>
    </row>
    <row r="47" spans="1:24" ht="15.75">
      <c r="A47" s="321" t="s">
        <v>283</v>
      </c>
      <c r="B47" s="7">
        <v>225</v>
      </c>
      <c r="C47" s="3">
        <v>227</v>
      </c>
      <c r="D47" s="7">
        <v>229</v>
      </c>
      <c r="E47" s="7">
        <v>229</v>
      </c>
      <c r="F47" s="7">
        <v>231</v>
      </c>
      <c r="G47" s="8">
        <v>230</v>
      </c>
      <c r="H47" s="7">
        <v>230</v>
      </c>
      <c r="I47" s="7">
        <v>227</v>
      </c>
      <c r="J47" s="7">
        <v>225</v>
      </c>
      <c r="K47" s="7">
        <v>227</v>
      </c>
      <c r="L47" s="7">
        <v>228</v>
      </c>
      <c r="M47" s="184">
        <v>226</v>
      </c>
      <c r="N47" s="425">
        <f t="shared" si="32"/>
        <v>227.83333333333334</v>
      </c>
      <c r="O47" s="24"/>
      <c r="P47" s="24"/>
      <c r="Q47" s="24"/>
      <c r="R47" s="24"/>
      <c r="S47" s="24"/>
      <c r="T47" s="24"/>
      <c r="U47" s="24"/>
      <c r="V47" s="24"/>
      <c r="W47" s="24"/>
      <c r="X47" s="24"/>
    </row>
    <row r="48" spans="1:24" ht="15.75">
      <c r="A48" s="321" t="s">
        <v>281</v>
      </c>
      <c r="B48" s="7">
        <v>57</v>
      </c>
      <c r="C48" s="3">
        <v>58</v>
      </c>
      <c r="D48" s="7">
        <v>58</v>
      </c>
      <c r="E48" s="7">
        <v>58</v>
      </c>
      <c r="F48" s="7">
        <v>57</v>
      </c>
      <c r="G48" s="8">
        <v>57</v>
      </c>
      <c r="H48" s="7">
        <v>57</v>
      </c>
      <c r="I48" s="7">
        <v>57</v>
      </c>
      <c r="J48" s="7">
        <v>58</v>
      </c>
      <c r="K48" s="7">
        <v>57</v>
      </c>
      <c r="L48" s="7">
        <v>57</v>
      </c>
      <c r="M48" s="184">
        <v>56</v>
      </c>
      <c r="N48" s="425">
        <f t="shared" si="32"/>
        <v>57.25</v>
      </c>
      <c r="O48" s="24"/>
      <c r="P48" s="24"/>
      <c r="Q48" s="24"/>
      <c r="R48" s="24"/>
      <c r="S48" s="24"/>
      <c r="T48" s="24"/>
      <c r="U48" s="24"/>
      <c r="V48" s="24"/>
      <c r="W48" s="24"/>
      <c r="X48" s="24"/>
    </row>
    <row r="49" spans="1:24" ht="15.75">
      <c r="A49" s="321" t="s">
        <v>244</v>
      </c>
      <c r="B49" s="7">
        <v>1127</v>
      </c>
      <c r="C49" s="3">
        <v>1143</v>
      </c>
      <c r="D49" s="7">
        <v>1162</v>
      </c>
      <c r="E49" s="7">
        <v>1167</v>
      </c>
      <c r="F49" s="7">
        <v>1172</v>
      </c>
      <c r="G49" s="8">
        <v>1174</v>
      </c>
      <c r="H49" s="7">
        <v>1173</v>
      </c>
      <c r="I49" s="7">
        <v>1152</v>
      </c>
      <c r="J49" s="7">
        <v>1162</v>
      </c>
      <c r="K49" s="7">
        <v>1172</v>
      </c>
      <c r="L49" s="7">
        <v>1175</v>
      </c>
      <c r="M49" s="184">
        <v>1180</v>
      </c>
      <c r="N49" s="425">
        <f t="shared" si="32"/>
        <v>1163.25</v>
      </c>
      <c r="O49" s="24"/>
      <c r="P49" s="24"/>
      <c r="Q49" s="24"/>
      <c r="R49" s="24"/>
      <c r="S49" s="24"/>
      <c r="T49" s="24"/>
      <c r="U49" s="24"/>
      <c r="V49" s="24"/>
      <c r="W49" s="24"/>
      <c r="X49" s="24"/>
    </row>
    <row r="50" spans="1:24" ht="15.75">
      <c r="A50" s="321" t="s">
        <v>245</v>
      </c>
      <c r="B50" s="7">
        <v>526</v>
      </c>
      <c r="C50" s="3">
        <v>594</v>
      </c>
      <c r="D50" s="7">
        <v>679</v>
      </c>
      <c r="E50" s="7">
        <v>726</v>
      </c>
      <c r="F50" s="7">
        <v>739</v>
      </c>
      <c r="G50" s="8">
        <v>745</v>
      </c>
      <c r="H50" s="7">
        <v>748</v>
      </c>
      <c r="I50" s="7">
        <v>569</v>
      </c>
      <c r="J50" s="7">
        <v>653</v>
      </c>
      <c r="K50" s="7">
        <v>689</v>
      </c>
      <c r="L50" s="7">
        <v>717</v>
      </c>
      <c r="M50" s="184">
        <v>729</v>
      </c>
      <c r="N50" s="425">
        <f t="shared" si="32"/>
        <v>676.16666666666663</v>
      </c>
      <c r="O50" s="24"/>
      <c r="P50" s="24"/>
      <c r="Q50" s="24"/>
      <c r="R50" s="24"/>
      <c r="S50" s="24"/>
      <c r="T50" s="24"/>
      <c r="U50" s="24"/>
      <c r="V50" s="24"/>
      <c r="W50" s="24"/>
      <c r="X50" s="24"/>
    </row>
    <row r="51" spans="1:24" ht="15">
      <c r="A51" s="364" t="s">
        <v>390</v>
      </c>
      <c r="B51" s="328">
        <f>+B52+B53+B54+B55+B56+B57</f>
        <v>12805</v>
      </c>
      <c r="C51" s="328">
        <f t="shared" ref="C51:N51" si="35">+C52+C53+C54+C55+C56+C57</f>
        <v>12805</v>
      </c>
      <c r="D51" s="328">
        <f t="shared" si="35"/>
        <v>12781</v>
      </c>
      <c r="E51" s="328">
        <f t="shared" si="35"/>
        <v>12815</v>
      </c>
      <c r="F51" s="328">
        <f t="shared" si="35"/>
        <v>12955</v>
      </c>
      <c r="G51" s="328">
        <f t="shared" si="35"/>
        <v>13168</v>
      </c>
      <c r="H51" s="328">
        <f t="shared" si="35"/>
        <v>13270</v>
      </c>
      <c r="I51" s="328">
        <f t="shared" si="35"/>
        <v>13311</v>
      </c>
      <c r="J51" s="328">
        <f t="shared" si="35"/>
        <v>12978</v>
      </c>
      <c r="K51" s="328">
        <f t="shared" si="35"/>
        <v>12994</v>
      </c>
      <c r="L51" s="328">
        <f t="shared" si="35"/>
        <v>13077</v>
      </c>
      <c r="M51" s="328">
        <f t="shared" si="35"/>
        <v>13170</v>
      </c>
      <c r="N51" s="421">
        <f t="shared" si="35"/>
        <v>13010.75</v>
      </c>
      <c r="O51" s="24"/>
      <c r="P51" s="24"/>
      <c r="Q51" s="24"/>
      <c r="R51" s="24"/>
      <c r="S51" s="24"/>
      <c r="T51" s="24"/>
      <c r="U51" s="24"/>
      <c r="V51" s="24"/>
      <c r="W51" s="24"/>
      <c r="X51" s="24"/>
    </row>
    <row r="52" spans="1:24" ht="15.75">
      <c r="A52" s="417" t="s">
        <v>391</v>
      </c>
      <c r="B52" s="7"/>
      <c r="C52" s="3"/>
      <c r="D52" s="7"/>
      <c r="E52" s="7"/>
      <c r="F52" s="7"/>
      <c r="G52" s="8"/>
      <c r="H52" s="7"/>
      <c r="I52" s="7"/>
      <c r="J52" s="7"/>
      <c r="K52" s="7"/>
      <c r="L52" s="7"/>
      <c r="M52" s="184"/>
      <c r="N52" s="425"/>
      <c r="O52" s="24"/>
      <c r="P52" s="24"/>
      <c r="Q52" s="24"/>
      <c r="R52" s="24"/>
      <c r="S52" s="24"/>
      <c r="T52" s="24"/>
      <c r="U52" s="24"/>
      <c r="V52" s="24"/>
      <c r="W52" s="24"/>
      <c r="X52" s="24"/>
    </row>
    <row r="53" spans="1:24" ht="15.75">
      <c r="A53" s="417" t="s">
        <v>392</v>
      </c>
      <c r="B53" s="7">
        <v>5483</v>
      </c>
      <c r="C53" s="3">
        <v>5476</v>
      </c>
      <c r="D53" s="7">
        <v>5445</v>
      </c>
      <c r="E53" s="7">
        <v>5439</v>
      </c>
      <c r="F53" s="7">
        <v>5427</v>
      </c>
      <c r="G53" s="8">
        <v>5442</v>
      </c>
      <c r="H53" s="7">
        <v>5432</v>
      </c>
      <c r="I53" s="7">
        <v>5434</v>
      </c>
      <c r="J53" s="7">
        <v>5413</v>
      </c>
      <c r="K53" s="7">
        <v>5389</v>
      </c>
      <c r="L53" s="7">
        <v>5383</v>
      </c>
      <c r="M53" s="184">
        <v>5354</v>
      </c>
      <c r="N53" s="425">
        <f t="shared" si="32"/>
        <v>5426.416666666667</v>
      </c>
      <c r="O53" s="24"/>
      <c r="P53" s="24"/>
      <c r="Q53" s="24"/>
      <c r="R53" s="24"/>
      <c r="S53" s="24"/>
      <c r="T53" s="24"/>
      <c r="U53" s="24"/>
      <c r="V53" s="24"/>
      <c r="W53" s="24"/>
      <c r="X53" s="24"/>
    </row>
    <row r="54" spans="1:24" ht="15.75">
      <c r="A54" s="321" t="s">
        <v>281</v>
      </c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425"/>
      <c r="O54" s="24"/>
      <c r="P54" s="24"/>
      <c r="Q54" s="24"/>
      <c r="R54" s="24"/>
      <c r="S54" s="24"/>
      <c r="T54" s="24"/>
      <c r="U54" s="24"/>
      <c r="V54" s="24"/>
      <c r="W54" s="24"/>
      <c r="X54" s="24"/>
    </row>
    <row r="55" spans="1:24" ht="15.75">
      <c r="A55" s="321" t="s">
        <v>244</v>
      </c>
      <c r="B55" s="7">
        <v>5560</v>
      </c>
      <c r="C55" s="3">
        <v>5561</v>
      </c>
      <c r="D55" s="7">
        <v>5553</v>
      </c>
      <c r="E55" s="7">
        <v>5563</v>
      </c>
      <c r="F55" s="7">
        <v>5588</v>
      </c>
      <c r="G55" s="8">
        <v>5589</v>
      </c>
      <c r="H55" s="7">
        <v>5603</v>
      </c>
      <c r="I55" s="7">
        <v>5607</v>
      </c>
      <c r="J55" s="7">
        <v>5563</v>
      </c>
      <c r="K55" s="7">
        <v>5568</v>
      </c>
      <c r="L55" s="7">
        <v>5568</v>
      </c>
      <c r="M55" s="184">
        <v>5583</v>
      </c>
      <c r="N55" s="425">
        <f t="shared" si="32"/>
        <v>5575.5</v>
      </c>
      <c r="O55" s="24"/>
      <c r="P55" s="24"/>
      <c r="Q55" s="24"/>
      <c r="R55" s="24"/>
      <c r="S55" s="24"/>
      <c r="T55" s="24"/>
      <c r="U55" s="24"/>
      <c r="V55" s="24"/>
      <c r="W55" s="24"/>
      <c r="X55" s="24"/>
    </row>
    <row r="56" spans="1:24" ht="15.75">
      <c r="A56" s="321" t="s">
        <v>245</v>
      </c>
      <c r="B56" s="7">
        <v>1466</v>
      </c>
      <c r="C56" s="3">
        <v>1477</v>
      </c>
      <c r="D56" s="7">
        <v>1493</v>
      </c>
      <c r="E56" s="7">
        <v>1524</v>
      </c>
      <c r="F56" s="7">
        <v>1651</v>
      </c>
      <c r="G56" s="8">
        <v>1849</v>
      </c>
      <c r="H56" s="7">
        <v>1948</v>
      </c>
      <c r="I56" s="7">
        <v>1987</v>
      </c>
      <c r="J56" s="7">
        <v>1720</v>
      </c>
      <c r="K56" s="7">
        <v>1761</v>
      </c>
      <c r="L56" s="7">
        <v>1854</v>
      </c>
      <c r="M56" s="184">
        <v>1963</v>
      </c>
      <c r="N56" s="425">
        <f t="shared" si="32"/>
        <v>1724.4166666666667</v>
      </c>
      <c r="O56" s="24"/>
      <c r="P56" s="24"/>
      <c r="Q56" s="24"/>
      <c r="R56" s="24"/>
      <c r="S56" s="24"/>
      <c r="T56" s="24"/>
      <c r="U56" s="24"/>
      <c r="V56" s="24"/>
      <c r="W56" s="24"/>
      <c r="X56" s="24"/>
    </row>
    <row r="57" spans="1:24" ht="16.5" thickBot="1">
      <c r="A57" s="322" t="s">
        <v>279</v>
      </c>
      <c r="B57" s="387">
        <v>296</v>
      </c>
      <c r="C57" s="388">
        <v>291</v>
      </c>
      <c r="D57" s="387">
        <v>290</v>
      </c>
      <c r="E57" s="387">
        <v>289</v>
      </c>
      <c r="F57" s="387">
        <v>289</v>
      </c>
      <c r="G57" s="389">
        <v>288</v>
      </c>
      <c r="H57" s="387">
        <v>287</v>
      </c>
      <c r="I57" s="387">
        <v>283</v>
      </c>
      <c r="J57" s="387">
        <v>282</v>
      </c>
      <c r="K57" s="387">
        <v>276</v>
      </c>
      <c r="L57" s="387">
        <v>272</v>
      </c>
      <c r="M57" s="329">
        <v>270</v>
      </c>
      <c r="N57" s="426">
        <f t="shared" si="32"/>
        <v>284.41666666666669</v>
      </c>
      <c r="O57" s="24"/>
      <c r="P57" s="24"/>
      <c r="Q57" s="24"/>
      <c r="R57" s="24"/>
      <c r="S57" s="24"/>
      <c r="T57" s="24"/>
      <c r="U57" s="24"/>
      <c r="V57" s="24"/>
      <c r="W57" s="24"/>
      <c r="X57" s="24"/>
    </row>
    <row r="58" spans="1:24" ht="13.5" thickTop="1">
      <c r="A58" s="318" t="s">
        <v>393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</row>
    <row r="59" spans="1:24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</row>
    <row r="60" spans="1:24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</row>
    <row r="61" spans="1:24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</row>
    <row r="62" spans="1:24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</row>
    <row r="63" spans="1:24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</row>
    <row r="64" spans="1:24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</row>
    <row r="65" spans="2:24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</row>
    <row r="66" spans="2:24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</row>
    <row r="67" spans="2:24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</row>
  </sheetData>
  <mergeCells count="4">
    <mergeCell ref="A1:N1"/>
    <mergeCell ref="A2:N2"/>
    <mergeCell ref="A22:N22"/>
    <mergeCell ref="A23:N23"/>
  </mergeCells>
  <phoneticPr fontId="33" type="noConversion"/>
  <hyperlinks>
    <hyperlink ref="A3" location="INDICE!C3" display="Volver al Indice"/>
    <hyperlink ref="A21" location="INDICE!C3" display="Volver al Indice"/>
  </hyperlinks>
  <printOptions horizontalCentered="1"/>
  <pageMargins left="0.15748031496062992" right="0.15748031496062992" top="0.39370078740157483" bottom="0.98425196850393704" header="0" footer="0"/>
  <pageSetup scale="78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AG63"/>
  <sheetViews>
    <sheetView topLeftCell="D1" zoomScale="90" zoomScaleNormal="90" workbookViewId="0">
      <selection activeCell="O61" sqref="O61"/>
    </sheetView>
  </sheetViews>
  <sheetFormatPr baseColWidth="10" defaultColWidth="5" defaultRowHeight="12.75"/>
  <cols>
    <col min="1" max="1" width="5" customWidth="1"/>
    <col min="2" max="2" width="27.140625" customWidth="1"/>
    <col min="3" max="15" width="11.7109375" customWidth="1"/>
  </cols>
  <sheetData>
    <row r="1" spans="1:16">
      <c r="A1" s="4"/>
      <c r="B1" s="2" t="s">
        <v>9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4"/>
    </row>
    <row r="2" spans="1:16" ht="15.75">
      <c r="A2" s="4"/>
      <c r="B2" s="589" t="s">
        <v>20</v>
      </c>
      <c r="C2" s="589"/>
      <c r="D2" s="589"/>
      <c r="E2" s="589"/>
      <c r="F2" s="589"/>
      <c r="G2" s="589"/>
      <c r="H2" s="589"/>
      <c r="I2" s="589"/>
      <c r="J2" s="589"/>
      <c r="K2" s="589"/>
      <c r="L2" s="589"/>
      <c r="M2" s="589"/>
      <c r="N2" s="589"/>
      <c r="O2" s="589"/>
      <c r="P2" s="4"/>
    </row>
    <row r="3" spans="1:16" ht="15.75">
      <c r="A3" s="4"/>
      <c r="B3" s="589" t="s">
        <v>286</v>
      </c>
      <c r="C3" s="589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589"/>
      <c r="P3" s="4"/>
    </row>
    <row r="4" spans="1:16" ht="15.75">
      <c r="A4" s="4"/>
      <c r="B4" s="591" t="s">
        <v>377</v>
      </c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4"/>
    </row>
    <row r="5" spans="1:16" ht="16.5" thickBot="1">
      <c r="A5" s="4"/>
      <c r="B5" s="598" t="s">
        <v>52</v>
      </c>
      <c r="C5" s="598"/>
      <c r="D5" s="598"/>
      <c r="E5" s="598"/>
      <c r="F5" s="598"/>
      <c r="G5" s="598"/>
      <c r="H5" s="598"/>
      <c r="I5" s="598"/>
      <c r="J5" s="598"/>
      <c r="K5" s="598"/>
      <c r="L5" s="598"/>
      <c r="M5" s="598"/>
      <c r="N5" s="598"/>
      <c r="O5" s="598"/>
      <c r="P5" s="4"/>
    </row>
    <row r="6" spans="1:16" ht="18" customHeight="1" thickTop="1">
      <c r="A6" s="4"/>
      <c r="B6" s="48"/>
      <c r="C6" s="29" t="s">
        <v>0</v>
      </c>
      <c r="D6" s="29" t="s">
        <v>1</v>
      </c>
      <c r="E6" s="29" t="s">
        <v>2</v>
      </c>
      <c r="F6" s="29" t="s">
        <v>3</v>
      </c>
      <c r="G6" s="29" t="s">
        <v>4</v>
      </c>
      <c r="H6" s="30" t="s">
        <v>11</v>
      </c>
      <c r="I6" s="30" t="s">
        <v>5</v>
      </c>
      <c r="J6" s="30" t="s">
        <v>6</v>
      </c>
      <c r="K6" s="30" t="s">
        <v>7</v>
      </c>
      <c r="L6" s="30" t="s">
        <v>8</v>
      </c>
      <c r="M6" s="30" t="s">
        <v>12</v>
      </c>
      <c r="N6" s="30" t="s">
        <v>13</v>
      </c>
      <c r="O6" s="30" t="s">
        <v>42</v>
      </c>
      <c r="P6" s="4"/>
    </row>
    <row r="7" spans="1:16" ht="21" customHeight="1">
      <c r="A7" s="4"/>
      <c r="B7" s="31" t="s">
        <v>43</v>
      </c>
      <c r="C7" s="54">
        <f t="shared" ref="C7:O7" si="0">+C8+C9</f>
        <v>1189990</v>
      </c>
      <c r="D7" s="54">
        <f t="shared" si="0"/>
        <v>1214393</v>
      </c>
      <c r="E7" s="54">
        <f t="shared" si="0"/>
        <v>1228967</v>
      </c>
      <c r="F7" s="54">
        <f t="shared" si="0"/>
        <v>1268668</v>
      </c>
      <c r="G7" s="54">
        <f t="shared" si="0"/>
        <v>1285717</v>
      </c>
      <c r="H7" s="55">
        <f t="shared" si="0"/>
        <v>1259732</v>
      </c>
      <c r="I7" s="55">
        <f t="shared" si="0"/>
        <v>1257644</v>
      </c>
      <c r="J7" s="55">
        <f t="shared" si="0"/>
        <v>1269649</v>
      </c>
      <c r="K7" s="55">
        <f t="shared" si="0"/>
        <v>1303730</v>
      </c>
      <c r="L7" s="55">
        <f t="shared" si="0"/>
        <v>1260145</v>
      </c>
      <c r="M7" s="55">
        <f t="shared" si="0"/>
        <v>1243635</v>
      </c>
      <c r="N7" s="55">
        <f t="shared" si="0"/>
        <v>1343097</v>
      </c>
      <c r="O7" s="55">
        <f t="shared" si="0"/>
        <v>15125367</v>
      </c>
      <c r="P7" s="4"/>
    </row>
    <row r="8" spans="1:16" ht="14.25">
      <c r="A8" s="4"/>
      <c r="B8" s="56" t="s">
        <v>60</v>
      </c>
      <c r="C8" s="482">
        <v>1058876</v>
      </c>
      <c r="D8" s="7">
        <v>1083716</v>
      </c>
      <c r="E8" s="7">
        <v>1106448</v>
      </c>
      <c r="F8" s="7">
        <v>1130544</v>
      </c>
      <c r="G8" s="332">
        <v>1156129</v>
      </c>
      <c r="H8" s="8">
        <v>1133113</v>
      </c>
      <c r="I8" s="7">
        <v>1126672</v>
      </c>
      <c r="J8" s="7">
        <v>1141632</v>
      </c>
      <c r="K8" s="7">
        <v>1148245</v>
      </c>
      <c r="L8" s="7">
        <v>1118747</v>
      </c>
      <c r="M8" s="7">
        <v>1117883</v>
      </c>
      <c r="N8" s="7">
        <v>1204727</v>
      </c>
      <c r="O8" s="8">
        <f>SUM(C8:N8)</f>
        <v>13526732</v>
      </c>
      <c r="P8" s="4"/>
    </row>
    <row r="9" spans="1:16" ht="14.25">
      <c r="A9" s="4"/>
      <c r="B9" s="56" t="s">
        <v>62</v>
      </c>
      <c r="C9" s="482">
        <v>131114</v>
      </c>
      <c r="D9" s="7">
        <v>130677</v>
      </c>
      <c r="E9" s="7">
        <v>122519</v>
      </c>
      <c r="F9" s="7">
        <v>138124</v>
      </c>
      <c r="G9" s="332">
        <v>129588</v>
      </c>
      <c r="H9" s="8">
        <v>126619</v>
      </c>
      <c r="I9" s="7">
        <v>130972</v>
      </c>
      <c r="J9" s="7">
        <v>128017</v>
      </c>
      <c r="K9" s="7">
        <v>155485</v>
      </c>
      <c r="L9" s="7">
        <v>141398</v>
      </c>
      <c r="M9" s="7">
        <v>125752</v>
      </c>
      <c r="N9" s="7">
        <v>138370</v>
      </c>
      <c r="O9" s="8">
        <f>SUM(C9:N9)</f>
        <v>1598635</v>
      </c>
      <c r="P9" s="4"/>
    </row>
    <row r="10" spans="1:16">
      <c r="A10" s="4"/>
      <c r="B10" s="34" t="s">
        <v>44</v>
      </c>
      <c r="C10" s="35">
        <f t="shared" ref="C10:O10" si="1">+C11+C12</f>
        <v>1134892</v>
      </c>
      <c r="D10" s="35">
        <f t="shared" si="1"/>
        <v>1104977</v>
      </c>
      <c r="E10" s="35">
        <f t="shared" si="1"/>
        <v>1242395</v>
      </c>
      <c r="F10" s="35">
        <f t="shared" si="1"/>
        <v>1254445</v>
      </c>
      <c r="G10" s="35">
        <f t="shared" si="1"/>
        <v>1185908</v>
      </c>
      <c r="H10" s="27">
        <f t="shared" si="1"/>
        <v>1231518</v>
      </c>
      <c r="I10" s="27">
        <f t="shared" si="1"/>
        <v>1134476</v>
      </c>
      <c r="J10" s="27">
        <f t="shared" si="1"/>
        <v>1134444</v>
      </c>
      <c r="K10" s="27">
        <f t="shared" si="1"/>
        <v>1136189</v>
      </c>
      <c r="L10" s="27">
        <f t="shared" si="1"/>
        <v>1190064</v>
      </c>
      <c r="M10" s="27">
        <f t="shared" si="1"/>
        <v>1142178</v>
      </c>
      <c r="N10" s="27">
        <f t="shared" si="1"/>
        <v>1269851</v>
      </c>
      <c r="O10" s="27">
        <f t="shared" si="1"/>
        <v>14161337</v>
      </c>
      <c r="P10" s="4"/>
    </row>
    <row r="11" spans="1:16" ht="12" customHeight="1">
      <c r="A11" s="4"/>
      <c r="B11" s="56" t="s">
        <v>60</v>
      </c>
      <c r="C11" s="482">
        <v>1027460</v>
      </c>
      <c r="D11" s="7">
        <v>984699</v>
      </c>
      <c r="E11" s="7">
        <v>1104092</v>
      </c>
      <c r="F11" s="7">
        <v>1138334</v>
      </c>
      <c r="G11" s="7">
        <v>1079818</v>
      </c>
      <c r="H11" s="8">
        <v>1104919</v>
      </c>
      <c r="I11" s="7">
        <v>1027486</v>
      </c>
      <c r="J11" s="7">
        <v>1029093</v>
      </c>
      <c r="K11" s="7">
        <v>1031294</v>
      </c>
      <c r="L11" s="7">
        <v>1081589</v>
      </c>
      <c r="M11" s="7">
        <v>1037325</v>
      </c>
      <c r="N11" s="7">
        <v>1150052</v>
      </c>
      <c r="O11" s="8">
        <f>SUM(C11:N11)</f>
        <v>12796161</v>
      </c>
      <c r="P11" s="4"/>
    </row>
    <row r="12" spans="1:16" ht="14.25">
      <c r="A12" s="4"/>
      <c r="B12" s="56" t="s">
        <v>62</v>
      </c>
      <c r="C12" s="482">
        <v>107432</v>
      </c>
      <c r="D12" s="7">
        <v>120278</v>
      </c>
      <c r="E12" s="7">
        <v>138303</v>
      </c>
      <c r="F12" s="7">
        <v>116111</v>
      </c>
      <c r="G12" s="7">
        <v>106090</v>
      </c>
      <c r="H12" s="8">
        <v>126599</v>
      </c>
      <c r="I12" s="7">
        <v>106990</v>
      </c>
      <c r="J12" s="7">
        <v>105351</v>
      </c>
      <c r="K12" s="7">
        <v>104895</v>
      </c>
      <c r="L12" s="7">
        <v>108475</v>
      </c>
      <c r="M12" s="7">
        <v>104853</v>
      </c>
      <c r="N12" s="7">
        <v>119799</v>
      </c>
      <c r="O12" s="8">
        <f>SUM(C12:N12)</f>
        <v>1365176</v>
      </c>
      <c r="P12" s="4"/>
    </row>
    <row r="13" spans="1:16">
      <c r="A13" s="4"/>
      <c r="B13" s="34" t="s">
        <v>45</v>
      </c>
      <c r="C13" s="35">
        <f t="shared" ref="C13:O13" si="2">+C14+C15</f>
        <v>320798</v>
      </c>
      <c r="D13" s="35">
        <f t="shared" si="2"/>
        <v>334192</v>
      </c>
      <c r="E13" s="35">
        <f t="shared" si="2"/>
        <v>347052</v>
      </c>
      <c r="F13" s="35">
        <f t="shared" si="2"/>
        <v>346332</v>
      </c>
      <c r="G13" s="35">
        <f t="shared" si="2"/>
        <v>333452</v>
      </c>
      <c r="H13" s="35">
        <f t="shared" si="2"/>
        <v>343360</v>
      </c>
      <c r="I13" s="35">
        <f t="shared" si="2"/>
        <v>346021</v>
      </c>
      <c r="J13" s="35">
        <v>331938</v>
      </c>
      <c r="K13" s="35">
        <f t="shared" si="2"/>
        <v>346823</v>
      </c>
      <c r="L13" s="27">
        <f t="shared" si="2"/>
        <v>343337</v>
      </c>
      <c r="M13" s="27">
        <f t="shared" si="2"/>
        <v>345255</v>
      </c>
      <c r="N13" s="27">
        <f t="shared" si="2"/>
        <v>355844</v>
      </c>
      <c r="O13" s="27">
        <f t="shared" si="2"/>
        <v>4094404</v>
      </c>
      <c r="P13" s="4"/>
    </row>
    <row r="14" spans="1:16" ht="14.25">
      <c r="A14" s="4"/>
      <c r="B14" s="56" t="s">
        <v>60</v>
      </c>
      <c r="C14" s="482">
        <v>299167</v>
      </c>
      <c r="D14" s="7">
        <v>312740</v>
      </c>
      <c r="E14" s="7">
        <v>325531</v>
      </c>
      <c r="F14" s="7">
        <v>324167</v>
      </c>
      <c r="G14" s="7">
        <v>311179</v>
      </c>
      <c r="H14" s="8">
        <v>320994</v>
      </c>
      <c r="I14" s="7">
        <v>323567</v>
      </c>
      <c r="J14" s="7">
        <v>309657</v>
      </c>
      <c r="K14" s="7">
        <v>324758</v>
      </c>
      <c r="L14" s="7">
        <v>321301</v>
      </c>
      <c r="M14" s="7">
        <v>323465</v>
      </c>
      <c r="N14" s="7">
        <v>333085</v>
      </c>
      <c r="O14" s="8">
        <f>SUM(C14:N14)</f>
        <v>3829611</v>
      </c>
      <c r="P14" s="4"/>
    </row>
    <row r="15" spans="1:16" ht="14.25">
      <c r="A15" s="4"/>
      <c r="B15" s="56" t="s">
        <v>62</v>
      </c>
      <c r="C15" s="482">
        <v>21631</v>
      </c>
      <c r="D15" s="7">
        <v>21452</v>
      </c>
      <c r="E15" s="7">
        <v>21521</v>
      </c>
      <c r="F15" s="7">
        <v>22165</v>
      </c>
      <c r="G15" s="7">
        <v>22273</v>
      </c>
      <c r="H15" s="8">
        <v>22366</v>
      </c>
      <c r="I15" s="7">
        <v>22454</v>
      </c>
      <c r="J15" s="7">
        <v>22281</v>
      </c>
      <c r="K15" s="7">
        <v>22065</v>
      </c>
      <c r="L15" s="7">
        <v>22036</v>
      </c>
      <c r="M15" s="7">
        <v>21790</v>
      </c>
      <c r="N15" s="7">
        <v>22759</v>
      </c>
      <c r="O15" s="8">
        <f>SUM(C15:N15)</f>
        <v>264793</v>
      </c>
      <c r="P15" s="4"/>
    </row>
    <row r="16" spans="1:16">
      <c r="A16" s="4"/>
      <c r="B16" s="34" t="s">
        <v>46</v>
      </c>
      <c r="C16" s="35">
        <f t="shared" ref="C16:O16" si="3">+C17+C18</f>
        <v>2645680</v>
      </c>
      <c r="D16" s="35">
        <f t="shared" si="3"/>
        <v>2653562</v>
      </c>
      <c r="E16" s="35">
        <f t="shared" si="3"/>
        <v>2818414</v>
      </c>
      <c r="F16" s="35">
        <f t="shared" si="3"/>
        <v>2869445</v>
      </c>
      <c r="G16" s="35">
        <f t="shared" si="3"/>
        <v>2805077</v>
      </c>
      <c r="H16" s="27">
        <f t="shared" si="3"/>
        <v>2834610</v>
      </c>
      <c r="I16" s="27">
        <f t="shared" si="3"/>
        <v>2738141</v>
      </c>
      <c r="J16" s="27">
        <f t="shared" ref="J16" si="4">+J17+J18</f>
        <v>2736031</v>
      </c>
      <c r="K16" s="27">
        <f t="shared" si="3"/>
        <v>2786742</v>
      </c>
      <c r="L16" s="27">
        <f t="shared" si="3"/>
        <v>2793546</v>
      </c>
      <c r="M16" s="27">
        <f t="shared" si="3"/>
        <v>2731068</v>
      </c>
      <c r="N16" s="27">
        <f t="shared" si="3"/>
        <v>2968792</v>
      </c>
      <c r="O16" s="27">
        <f t="shared" si="3"/>
        <v>33381108</v>
      </c>
      <c r="P16" s="4"/>
    </row>
    <row r="17" spans="1:33">
      <c r="A17" s="4"/>
      <c r="B17" s="34" t="s">
        <v>60</v>
      </c>
      <c r="C17" s="35">
        <f t="shared" ref="C17:O17" si="5">+C8+C11+C14</f>
        <v>2385503</v>
      </c>
      <c r="D17" s="35">
        <f t="shared" si="5"/>
        <v>2381155</v>
      </c>
      <c r="E17" s="35">
        <f t="shared" si="5"/>
        <v>2536071</v>
      </c>
      <c r="F17" s="35">
        <f t="shared" si="5"/>
        <v>2593045</v>
      </c>
      <c r="G17" s="35">
        <f t="shared" si="5"/>
        <v>2547126</v>
      </c>
      <c r="H17" s="27">
        <f t="shared" si="5"/>
        <v>2559026</v>
      </c>
      <c r="I17" s="27">
        <f t="shared" si="5"/>
        <v>2477725</v>
      </c>
      <c r="J17" s="27">
        <f t="shared" ref="J17" si="6">+J8+J11+J14</f>
        <v>2480382</v>
      </c>
      <c r="K17" s="27">
        <f t="shared" si="5"/>
        <v>2504297</v>
      </c>
      <c r="L17" s="27">
        <f t="shared" si="5"/>
        <v>2521637</v>
      </c>
      <c r="M17" s="27">
        <f t="shared" si="5"/>
        <v>2478673</v>
      </c>
      <c r="N17" s="27">
        <f t="shared" si="5"/>
        <v>2687864</v>
      </c>
      <c r="O17" s="27">
        <f t="shared" si="5"/>
        <v>30152504</v>
      </c>
      <c r="P17" s="4"/>
    </row>
    <row r="18" spans="1:33">
      <c r="A18" s="4"/>
      <c r="B18" s="36" t="s">
        <v>62</v>
      </c>
      <c r="C18" s="59">
        <f t="shared" ref="C18:O18" si="7">+C9+C12+C15</f>
        <v>260177</v>
      </c>
      <c r="D18" s="59">
        <f t="shared" si="7"/>
        <v>272407</v>
      </c>
      <c r="E18" s="59">
        <f t="shared" si="7"/>
        <v>282343</v>
      </c>
      <c r="F18" s="59">
        <f t="shared" si="7"/>
        <v>276400</v>
      </c>
      <c r="G18" s="59">
        <f t="shared" si="7"/>
        <v>257951</v>
      </c>
      <c r="H18" s="60">
        <f t="shared" si="7"/>
        <v>275584</v>
      </c>
      <c r="I18" s="60">
        <f t="shared" si="7"/>
        <v>260416</v>
      </c>
      <c r="J18" s="60">
        <f t="shared" ref="J18" si="8">+J9+J12+J15</f>
        <v>255649</v>
      </c>
      <c r="K18" s="60">
        <f t="shared" si="7"/>
        <v>282445</v>
      </c>
      <c r="L18" s="60">
        <f t="shared" si="7"/>
        <v>271909</v>
      </c>
      <c r="M18" s="60">
        <f t="shared" si="7"/>
        <v>252395</v>
      </c>
      <c r="N18" s="60">
        <f t="shared" si="7"/>
        <v>280928</v>
      </c>
      <c r="O18" s="60">
        <f t="shared" si="7"/>
        <v>3228604</v>
      </c>
      <c r="P18" s="4"/>
    </row>
    <row r="19" spans="1:33" ht="17.25" customHeight="1">
      <c r="A19" s="4"/>
      <c r="B19" s="36" t="s">
        <v>307</v>
      </c>
      <c r="C19" s="35">
        <v>1797897</v>
      </c>
      <c r="D19" s="35">
        <v>1797244</v>
      </c>
      <c r="E19" s="35">
        <v>1789557</v>
      </c>
      <c r="F19" s="35">
        <v>1789319</v>
      </c>
      <c r="G19" s="333">
        <v>1793056</v>
      </c>
      <c r="H19" s="27">
        <v>1800669</v>
      </c>
      <c r="I19" s="35">
        <v>1800516</v>
      </c>
      <c r="J19" s="35">
        <v>1803336.5520000106</v>
      </c>
      <c r="K19" s="35">
        <v>1781861</v>
      </c>
      <c r="L19" s="35">
        <v>1778104</v>
      </c>
      <c r="M19" s="35">
        <v>1780380</v>
      </c>
      <c r="N19" s="35">
        <v>1844467</v>
      </c>
      <c r="O19" s="27">
        <f>SUM(C19:N19)</f>
        <v>21556406.552000009</v>
      </c>
      <c r="P19" s="4"/>
    </row>
    <row r="20" spans="1:33" ht="25.5" customHeight="1" thickBot="1">
      <c r="A20" s="4"/>
      <c r="B20" s="49" t="s">
        <v>47</v>
      </c>
      <c r="C20" s="49">
        <f>+C16+C19</f>
        <v>4443577</v>
      </c>
      <c r="D20" s="49">
        <f t="shared" ref="D20:N20" si="9">+D16+D19</f>
        <v>4450806</v>
      </c>
      <c r="E20" s="49">
        <f t="shared" si="9"/>
        <v>4607971</v>
      </c>
      <c r="F20" s="49">
        <f t="shared" si="9"/>
        <v>4658764</v>
      </c>
      <c r="G20" s="49">
        <f t="shared" si="9"/>
        <v>4598133</v>
      </c>
      <c r="H20" s="49">
        <f t="shared" si="9"/>
        <v>4635279</v>
      </c>
      <c r="I20" s="49">
        <f t="shared" si="9"/>
        <v>4538657</v>
      </c>
      <c r="J20" s="49">
        <f t="shared" si="9"/>
        <v>4539367.5520000104</v>
      </c>
      <c r="K20" s="49">
        <f t="shared" si="9"/>
        <v>4568603</v>
      </c>
      <c r="L20" s="49">
        <f t="shared" si="9"/>
        <v>4571650</v>
      </c>
      <c r="M20" s="49">
        <f t="shared" si="9"/>
        <v>4511448</v>
      </c>
      <c r="N20" s="49">
        <f t="shared" si="9"/>
        <v>4813259</v>
      </c>
      <c r="O20" s="331">
        <f t="shared" ref="O20" si="10">+O19+O16</f>
        <v>54937514.552000009</v>
      </c>
      <c r="P20" s="2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</row>
    <row r="21" spans="1:33" ht="16.5" customHeight="1" thickTop="1">
      <c r="A21" s="4"/>
      <c r="B21" s="318" t="s">
        <v>394</v>
      </c>
      <c r="C21" s="396"/>
      <c r="D21" s="396"/>
      <c r="E21" s="396"/>
      <c r="F21" s="396"/>
      <c r="G21" s="396"/>
      <c r="H21" s="396"/>
      <c r="I21" s="396"/>
      <c r="J21" s="396"/>
      <c r="K21" s="396"/>
      <c r="L21" s="396"/>
      <c r="M21" s="396"/>
      <c r="N21" s="396"/>
      <c r="O21" s="396"/>
      <c r="P21" s="22"/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</row>
    <row r="22" spans="1:33">
      <c r="A22" s="4"/>
      <c r="B22" s="318"/>
      <c r="H22" s="4"/>
      <c r="I22" s="4"/>
      <c r="J22" s="4"/>
      <c r="K22" s="4"/>
      <c r="L22" s="4"/>
      <c r="M22" s="4"/>
      <c r="N22" s="4"/>
      <c r="O22" s="4"/>
      <c r="P22" s="4"/>
    </row>
    <row r="23" spans="1:3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 t="s">
        <v>9</v>
      </c>
      <c r="P23" s="4"/>
    </row>
    <row r="24" spans="1:3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33">
      <c r="B25" s="2" t="s">
        <v>9</v>
      </c>
    </row>
    <row r="26" spans="1:33" ht="15.75">
      <c r="B26" s="589" t="s">
        <v>287</v>
      </c>
      <c r="C26" s="589"/>
      <c r="D26" s="589"/>
      <c r="E26" s="589"/>
      <c r="F26" s="589"/>
      <c r="G26" s="589"/>
      <c r="H26" s="589"/>
      <c r="I26" s="589"/>
      <c r="J26" s="589"/>
      <c r="K26" s="589"/>
      <c r="L26" s="589"/>
      <c r="M26" s="589"/>
      <c r="N26" s="589"/>
      <c r="O26" s="589"/>
    </row>
    <row r="27" spans="1:33" ht="15.75">
      <c r="B27" s="591" t="s">
        <v>377</v>
      </c>
      <c r="C27" s="589"/>
      <c r="D27" s="589"/>
      <c r="E27" s="589"/>
      <c r="F27" s="589"/>
      <c r="G27" s="589"/>
      <c r="H27" s="589"/>
      <c r="I27" s="589"/>
      <c r="J27" s="589"/>
      <c r="K27" s="589"/>
      <c r="L27" s="589"/>
      <c r="M27" s="589"/>
      <c r="N27" s="589"/>
      <c r="O27" s="589"/>
    </row>
    <row r="28" spans="1:33" ht="13.5" thickBot="1">
      <c r="M28" s="24"/>
    </row>
    <row r="29" spans="1:33" ht="20.25" customHeight="1" thickTop="1">
      <c r="B29" s="324" t="s">
        <v>288</v>
      </c>
      <c r="C29" s="43" t="s">
        <v>0</v>
      </c>
      <c r="D29" s="43" t="s">
        <v>1</v>
      </c>
      <c r="E29" s="43" t="s">
        <v>2</v>
      </c>
      <c r="F29" s="43" t="s">
        <v>3</v>
      </c>
      <c r="G29" s="43" t="s">
        <v>4</v>
      </c>
      <c r="H29" s="43" t="s">
        <v>11</v>
      </c>
      <c r="I29" s="43" t="s">
        <v>5</v>
      </c>
      <c r="J29" s="43" t="s">
        <v>6</v>
      </c>
      <c r="K29" s="43" t="s">
        <v>7</v>
      </c>
      <c r="L29" s="43" t="s">
        <v>8</v>
      </c>
      <c r="M29" s="43" t="s">
        <v>12</v>
      </c>
      <c r="N29" s="43" t="s">
        <v>13</v>
      </c>
      <c r="O29" s="69" t="s">
        <v>42</v>
      </c>
    </row>
    <row r="30" spans="1:33" ht="21.75" customHeight="1">
      <c r="B30" s="325" t="s">
        <v>42</v>
      </c>
      <c r="C30" s="328">
        <f>+C37+C43+C49+C55</f>
        <v>4443577</v>
      </c>
      <c r="D30" s="328">
        <f t="shared" ref="D30:N30" si="11">+D37+D43+D49+D55</f>
        <v>4450806</v>
      </c>
      <c r="E30" s="328">
        <f t="shared" si="11"/>
        <v>4607971</v>
      </c>
      <c r="F30" s="328">
        <f t="shared" si="11"/>
        <v>4658764</v>
      </c>
      <c r="G30" s="328">
        <f t="shared" si="11"/>
        <v>4598133</v>
      </c>
      <c r="H30" s="328">
        <f t="shared" si="11"/>
        <v>4635279</v>
      </c>
      <c r="I30" s="328">
        <f t="shared" si="11"/>
        <v>4538657</v>
      </c>
      <c r="J30" s="328">
        <f t="shared" si="11"/>
        <v>4539367.5520000104</v>
      </c>
      <c r="K30" s="328">
        <f t="shared" si="11"/>
        <v>4568603</v>
      </c>
      <c r="L30" s="328">
        <f t="shared" si="11"/>
        <v>4571650</v>
      </c>
      <c r="M30" s="328">
        <f t="shared" si="11"/>
        <v>4511448</v>
      </c>
      <c r="N30" s="328">
        <f t="shared" si="11"/>
        <v>4813259</v>
      </c>
      <c r="O30" s="421">
        <f>SUM(C30:N30)</f>
        <v>54937514.552000009</v>
      </c>
    </row>
    <row r="31" spans="1:33" ht="21.75" customHeight="1">
      <c r="B31" s="423" t="s">
        <v>282</v>
      </c>
      <c r="C31" s="271">
        <f>+C38+C44+C50+C56</f>
        <v>837225</v>
      </c>
      <c r="D31" s="271">
        <f t="shared" ref="D31:F31" si="12">+D38+D44+D50+D56</f>
        <v>852187</v>
      </c>
      <c r="E31" s="271">
        <f t="shared" si="12"/>
        <v>892842</v>
      </c>
      <c r="F31" s="271">
        <f t="shared" si="12"/>
        <v>865380</v>
      </c>
      <c r="G31" s="271">
        <f t="shared" ref="G31:M31" si="13">+G38+G44+G50+G56</f>
        <v>829902</v>
      </c>
      <c r="H31" s="271">
        <f t="shared" si="13"/>
        <v>860689</v>
      </c>
      <c r="I31" s="271">
        <f t="shared" si="13"/>
        <v>848162</v>
      </c>
      <c r="J31" s="271">
        <f t="shared" ref="J31" si="14">+J38+J44+J50+J56</f>
        <v>856888</v>
      </c>
      <c r="K31" s="271">
        <f t="shared" si="13"/>
        <v>870347</v>
      </c>
      <c r="L31" s="271">
        <f t="shared" si="13"/>
        <v>857668</v>
      </c>
      <c r="M31" s="271">
        <f t="shared" si="13"/>
        <v>854285</v>
      </c>
      <c r="N31" s="271">
        <f t="shared" ref="N31" si="15">+N38+N44+N50+N56</f>
        <v>906802</v>
      </c>
      <c r="O31" s="216">
        <f t="shared" ref="O31:O35" si="16">SUM(C31:N31)</f>
        <v>10332377</v>
      </c>
    </row>
    <row r="32" spans="1:33" ht="21.75" customHeight="1">
      <c r="B32" s="423" t="s">
        <v>283</v>
      </c>
      <c r="C32" s="271">
        <f t="shared" ref="C32:F35" si="17">+C39+C45+C51+C57</f>
        <v>1569583</v>
      </c>
      <c r="D32" s="271">
        <f t="shared" si="17"/>
        <v>1553472</v>
      </c>
      <c r="E32" s="271">
        <f t="shared" si="17"/>
        <v>1552005</v>
      </c>
      <c r="F32" s="271">
        <f t="shared" si="17"/>
        <v>1567943</v>
      </c>
      <c r="G32" s="271">
        <f t="shared" ref="G32:M32" si="18">+G39+G45+G51+G57</f>
        <v>1546585</v>
      </c>
      <c r="H32" s="271">
        <f t="shared" si="18"/>
        <v>1579589</v>
      </c>
      <c r="I32" s="271">
        <f t="shared" si="18"/>
        <v>1537081</v>
      </c>
      <c r="J32" s="271">
        <f t="shared" ref="J32" si="19">+J39+J45+J51+J57</f>
        <v>1537612</v>
      </c>
      <c r="K32" s="271">
        <f t="shared" si="18"/>
        <v>1545549</v>
      </c>
      <c r="L32" s="271">
        <f t="shared" si="18"/>
        <v>1551890</v>
      </c>
      <c r="M32" s="271">
        <f t="shared" si="18"/>
        <v>1523966</v>
      </c>
      <c r="N32" s="271">
        <f t="shared" ref="N32" si="20">+N39+N45+N51+N57</f>
        <v>1606119</v>
      </c>
      <c r="O32" s="216">
        <f t="shared" si="16"/>
        <v>18671394</v>
      </c>
    </row>
    <row r="33" spans="2:15" ht="21.75" customHeight="1">
      <c r="B33" s="423" t="s">
        <v>281</v>
      </c>
      <c r="C33" s="271">
        <f t="shared" si="17"/>
        <v>179863</v>
      </c>
      <c r="D33" s="271">
        <f t="shared" si="17"/>
        <v>153420</v>
      </c>
      <c r="E33" s="271">
        <f t="shared" si="17"/>
        <v>164478</v>
      </c>
      <c r="F33" s="271">
        <f t="shared" si="17"/>
        <v>161035</v>
      </c>
      <c r="G33" s="271">
        <f t="shared" ref="G33:M33" si="21">+G40+G46+G52+G58</f>
        <v>159071</v>
      </c>
      <c r="H33" s="271">
        <f t="shared" si="21"/>
        <v>165462</v>
      </c>
      <c r="I33" s="271">
        <f t="shared" si="21"/>
        <v>156711</v>
      </c>
      <c r="J33" s="271">
        <f t="shared" ref="J33" si="22">+J40+J46+J52+J58</f>
        <v>154530</v>
      </c>
      <c r="K33" s="271">
        <f t="shared" si="21"/>
        <v>161879</v>
      </c>
      <c r="L33" s="271">
        <f t="shared" si="21"/>
        <v>159532</v>
      </c>
      <c r="M33" s="271">
        <f t="shared" si="21"/>
        <v>157411</v>
      </c>
      <c r="N33" s="271">
        <f t="shared" ref="N33" si="23">+N40+N46+N52+N58</f>
        <v>167482</v>
      </c>
      <c r="O33" s="216">
        <f t="shared" si="16"/>
        <v>1940874</v>
      </c>
    </row>
    <row r="34" spans="2:15" ht="21.75" customHeight="1">
      <c r="B34" s="423" t="s">
        <v>244</v>
      </c>
      <c r="C34" s="271">
        <f t="shared" si="17"/>
        <v>1578122</v>
      </c>
      <c r="D34" s="271">
        <f t="shared" si="17"/>
        <v>1586672</v>
      </c>
      <c r="E34" s="271">
        <f t="shared" si="17"/>
        <v>1622447</v>
      </c>
      <c r="F34" s="271">
        <f t="shared" si="17"/>
        <v>1626283</v>
      </c>
      <c r="G34" s="271">
        <f t="shared" ref="G34:M34" si="24">+G41+G47+G53+G59</f>
        <v>1615349</v>
      </c>
      <c r="H34" s="271">
        <f t="shared" si="24"/>
        <v>1620087</v>
      </c>
      <c r="I34" s="271">
        <f t="shared" si="24"/>
        <v>1600397</v>
      </c>
      <c r="J34" s="271">
        <f t="shared" ref="J34" si="25">+J41+J47+J53+J59</f>
        <v>1603188</v>
      </c>
      <c r="K34" s="271">
        <f t="shared" si="24"/>
        <v>1607212</v>
      </c>
      <c r="L34" s="271">
        <f t="shared" si="24"/>
        <v>1619342</v>
      </c>
      <c r="M34" s="271">
        <f t="shared" si="24"/>
        <v>1601470</v>
      </c>
      <c r="N34" s="271">
        <f t="shared" ref="N34" si="26">+N41+N47+N53+N59</f>
        <v>1701110</v>
      </c>
      <c r="O34" s="216">
        <f t="shared" si="16"/>
        <v>19381679</v>
      </c>
    </row>
    <row r="35" spans="2:15" ht="21.75" customHeight="1">
      <c r="B35" s="423" t="s">
        <v>245</v>
      </c>
      <c r="C35" s="271">
        <f t="shared" si="17"/>
        <v>253759</v>
      </c>
      <c r="D35" s="271">
        <f t="shared" si="17"/>
        <v>280580</v>
      </c>
      <c r="E35" s="271">
        <f t="shared" si="17"/>
        <v>351849</v>
      </c>
      <c r="F35" s="271">
        <f t="shared" si="17"/>
        <v>413899</v>
      </c>
      <c r="G35" s="271">
        <f t="shared" ref="G35:M35" si="27">+G42+G48+G54+G60</f>
        <v>423001</v>
      </c>
      <c r="H35" s="271">
        <f t="shared" si="27"/>
        <v>385345</v>
      </c>
      <c r="I35" s="271">
        <f t="shared" si="27"/>
        <v>372269</v>
      </c>
      <c r="J35" s="271">
        <f t="shared" ref="J35" si="28">+J42+J48+J54+J60</f>
        <v>363482.9249999997</v>
      </c>
      <c r="K35" s="271">
        <f t="shared" si="27"/>
        <v>360028</v>
      </c>
      <c r="L35" s="271">
        <f t="shared" si="27"/>
        <v>360275</v>
      </c>
      <c r="M35" s="271">
        <f t="shared" si="27"/>
        <v>351802</v>
      </c>
      <c r="N35" s="271">
        <f t="shared" ref="N35" si="29">+N42+N48+N54+N60</f>
        <v>408566</v>
      </c>
      <c r="O35" s="216">
        <f t="shared" si="16"/>
        <v>4324855.9249999998</v>
      </c>
    </row>
    <row r="36" spans="2:15" ht="21.75" customHeight="1">
      <c r="B36" s="423" t="s">
        <v>279</v>
      </c>
      <c r="C36" s="271">
        <f>+C61</f>
        <v>25025</v>
      </c>
      <c r="D36" s="271">
        <f t="shared" ref="D36:O36" si="30">+D61</f>
        <v>24475</v>
      </c>
      <c r="E36" s="271">
        <f t="shared" si="30"/>
        <v>24350</v>
      </c>
      <c r="F36" s="271">
        <f t="shared" si="30"/>
        <v>24224</v>
      </c>
      <c r="G36" s="271">
        <f t="shared" si="30"/>
        <v>24225</v>
      </c>
      <c r="H36" s="467">
        <f t="shared" si="30"/>
        <v>24107</v>
      </c>
      <c r="I36" s="271">
        <f t="shared" si="30"/>
        <v>24037</v>
      </c>
      <c r="J36" s="271">
        <f t="shared" ref="J36" si="31">+J61</f>
        <v>23667</v>
      </c>
      <c r="K36" s="271">
        <f t="shared" si="30"/>
        <v>23588</v>
      </c>
      <c r="L36" s="271">
        <f t="shared" si="30"/>
        <v>22943</v>
      </c>
      <c r="M36" s="271">
        <f t="shared" si="30"/>
        <v>22514</v>
      </c>
      <c r="N36" s="271">
        <f t="shared" si="30"/>
        <v>23180</v>
      </c>
      <c r="O36" s="424">
        <f t="shared" si="30"/>
        <v>286335</v>
      </c>
    </row>
    <row r="37" spans="2:15" ht="22.5" customHeight="1">
      <c r="B37" s="325" t="s">
        <v>43</v>
      </c>
      <c r="C37" s="328">
        <f>+C38+C39+C40+C41+C42</f>
        <v>1189990</v>
      </c>
      <c r="D37" s="328">
        <f t="shared" ref="D37:N37" si="32">+D38+D39+D40+D41+D42</f>
        <v>1214393</v>
      </c>
      <c r="E37" s="328">
        <f t="shared" si="32"/>
        <v>1228967</v>
      </c>
      <c r="F37" s="328">
        <f t="shared" si="32"/>
        <v>1268668</v>
      </c>
      <c r="G37" s="328">
        <f t="shared" si="32"/>
        <v>1285717</v>
      </c>
      <c r="H37" s="328">
        <f t="shared" si="32"/>
        <v>1259732</v>
      </c>
      <c r="I37" s="328">
        <f t="shared" si="32"/>
        <v>1257644</v>
      </c>
      <c r="J37" s="328">
        <f t="shared" si="32"/>
        <v>1269649</v>
      </c>
      <c r="K37" s="328">
        <f t="shared" si="32"/>
        <v>1303730</v>
      </c>
      <c r="L37" s="328">
        <f t="shared" si="32"/>
        <v>1260145</v>
      </c>
      <c r="M37" s="328">
        <f t="shared" si="32"/>
        <v>1243635</v>
      </c>
      <c r="N37" s="328">
        <f t="shared" si="32"/>
        <v>1343097</v>
      </c>
      <c r="O37" s="421">
        <f t="shared" ref="O37:O61" si="33">SUM(C37:N37)</f>
        <v>15125367</v>
      </c>
    </row>
    <row r="38" spans="2:15" ht="15.75">
      <c r="B38" s="321" t="s">
        <v>282</v>
      </c>
      <c r="C38" s="482">
        <v>405694</v>
      </c>
      <c r="D38" s="482">
        <v>415289</v>
      </c>
      <c r="E38" s="482">
        <v>403528</v>
      </c>
      <c r="F38" s="482">
        <v>419799</v>
      </c>
      <c r="G38" s="482">
        <v>413008</v>
      </c>
      <c r="H38" s="483">
        <v>411240</v>
      </c>
      <c r="I38" s="482">
        <v>417593</v>
      </c>
      <c r="J38" s="184">
        <v>426032</v>
      </c>
      <c r="K38" s="505">
        <v>439067</v>
      </c>
      <c r="L38" s="505">
        <v>427059</v>
      </c>
      <c r="M38" s="482">
        <v>424378</v>
      </c>
      <c r="N38" s="273">
        <v>441747</v>
      </c>
      <c r="O38" s="216">
        <f t="shared" si="33"/>
        <v>5044434</v>
      </c>
    </row>
    <row r="39" spans="2:15" ht="15.75">
      <c r="B39" s="321" t="s">
        <v>283</v>
      </c>
      <c r="C39" s="482">
        <v>221542</v>
      </c>
      <c r="D39" s="482">
        <v>217450</v>
      </c>
      <c r="E39" s="482">
        <v>214839</v>
      </c>
      <c r="F39" s="482">
        <v>219025</v>
      </c>
      <c r="G39" s="482">
        <v>215250</v>
      </c>
      <c r="H39" s="483">
        <v>227033</v>
      </c>
      <c r="I39" s="482">
        <v>225006</v>
      </c>
      <c r="J39" s="184">
        <v>224273</v>
      </c>
      <c r="K39" s="505">
        <v>236986</v>
      </c>
      <c r="L39" s="505">
        <v>220155</v>
      </c>
      <c r="M39" s="482">
        <v>222533</v>
      </c>
      <c r="N39" s="273">
        <v>242555</v>
      </c>
      <c r="O39" s="216">
        <f t="shared" si="33"/>
        <v>2686647</v>
      </c>
    </row>
    <row r="40" spans="2:15" ht="15.75">
      <c r="B40" s="321" t="s">
        <v>281</v>
      </c>
      <c r="C40" s="482">
        <v>63126</v>
      </c>
      <c r="D40" s="482">
        <v>64785</v>
      </c>
      <c r="E40" s="482">
        <v>66233</v>
      </c>
      <c r="F40" s="482">
        <v>63277</v>
      </c>
      <c r="G40" s="482">
        <v>66935</v>
      </c>
      <c r="H40" s="483">
        <v>64494</v>
      </c>
      <c r="I40" s="482">
        <v>65453</v>
      </c>
      <c r="J40" s="184">
        <v>64350</v>
      </c>
      <c r="K40" s="505">
        <v>69493</v>
      </c>
      <c r="L40" s="505">
        <v>68978</v>
      </c>
      <c r="M40" s="482">
        <v>66680</v>
      </c>
      <c r="N40" s="273">
        <v>72467</v>
      </c>
      <c r="O40" s="216">
        <f t="shared" si="33"/>
        <v>796271</v>
      </c>
    </row>
    <row r="41" spans="2:15" ht="15.75">
      <c r="B41" s="321" t="s">
        <v>244</v>
      </c>
      <c r="C41" s="482">
        <v>410547</v>
      </c>
      <c r="D41" s="482">
        <v>416638</v>
      </c>
      <c r="E41" s="482">
        <v>424743</v>
      </c>
      <c r="F41" s="482">
        <v>419669</v>
      </c>
      <c r="G41" s="482">
        <v>422013</v>
      </c>
      <c r="H41" s="483">
        <v>421839</v>
      </c>
      <c r="I41" s="482">
        <v>418699</v>
      </c>
      <c r="J41" s="184">
        <v>424696</v>
      </c>
      <c r="K41" s="505">
        <v>429644</v>
      </c>
      <c r="L41" s="505">
        <v>418926</v>
      </c>
      <c r="M41" s="482">
        <v>419660</v>
      </c>
      <c r="N41" s="273">
        <v>435221</v>
      </c>
      <c r="O41" s="216">
        <f t="shared" si="33"/>
        <v>5062295</v>
      </c>
    </row>
    <row r="42" spans="2:15" ht="15.75">
      <c r="B42" s="321" t="s">
        <v>245</v>
      </c>
      <c r="C42" s="482">
        <v>89081</v>
      </c>
      <c r="D42" s="482">
        <v>100231</v>
      </c>
      <c r="E42" s="482">
        <v>119624</v>
      </c>
      <c r="F42" s="482">
        <v>146898</v>
      </c>
      <c r="G42" s="482">
        <v>168511</v>
      </c>
      <c r="H42" s="483">
        <v>135126</v>
      </c>
      <c r="I42" s="482">
        <v>130893</v>
      </c>
      <c r="J42" s="184">
        <v>130298</v>
      </c>
      <c r="K42" s="505">
        <v>128540</v>
      </c>
      <c r="L42" s="505">
        <v>125027</v>
      </c>
      <c r="M42" s="482">
        <v>110384</v>
      </c>
      <c r="N42" s="273">
        <v>151107</v>
      </c>
      <c r="O42" s="216">
        <f t="shared" si="33"/>
        <v>1535720</v>
      </c>
    </row>
    <row r="43" spans="2:15" ht="19.5" customHeight="1">
      <c r="B43" s="325" t="s">
        <v>280</v>
      </c>
      <c r="C43" s="328">
        <f>+C44+C45+C46+C47+C48</f>
        <v>1134892</v>
      </c>
      <c r="D43" s="328">
        <f t="shared" ref="D43:N43" si="34">+D44+D45+D46+D47+D48</f>
        <v>1104977</v>
      </c>
      <c r="E43" s="328">
        <f t="shared" si="34"/>
        <v>1242395</v>
      </c>
      <c r="F43" s="328">
        <f t="shared" si="34"/>
        <v>1254445</v>
      </c>
      <c r="G43" s="328">
        <f t="shared" si="34"/>
        <v>1185908</v>
      </c>
      <c r="H43" s="328">
        <f t="shared" si="34"/>
        <v>1231518</v>
      </c>
      <c r="I43" s="328">
        <f t="shared" si="34"/>
        <v>1134476</v>
      </c>
      <c r="J43" s="328">
        <v>1134444</v>
      </c>
      <c r="K43" s="328">
        <f t="shared" si="34"/>
        <v>1136189</v>
      </c>
      <c r="L43" s="328">
        <f t="shared" si="34"/>
        <v>1190064</v>
      </c>
      <c r="M43" s="328">
        <f t="shared" si="34"/>
        <v>1142178</v>
      </c>
      <c r="N43" s="328">
        <f t="shared" si="34"/>
        <v>1269851</v>
      </c>
      <c r="O43" s="421">
        <f t="shared" si="33"/>
        <v>14161337</v>
      </c>
    </row>
    <row r="44" spans="2:15" ht="15.75">
      <c r="B44" s="321" t="s">
        <v>282</v>
      </c>
      <c r="C44" s="482">
        <v>344280</v>
      </c>
      <c r="D44" s="482">
        <v>347375</v>
      </c>
      <c r="E44" s="482">
        <v>398786</v>
      </c>
      <c r="F44" s="482">
        <v>355901</v>
      </c>
      <c r="G44" s="482">
        <v>338459</v>
      </c>
      <c r="H44" s="483">
        <v>358245</v>
      </c>
      <c r="I44" s="482">
        <v>337811</v>
      </c>
      <c r="J44" s="184">
        <v>337535</v>
      </c>
      <c r="K44" s="505">
        <v>337833</v>
      </c>
      <c r="L44" s="505">
        <v>339930</v>
      </c>
      <c r="M44" s="482">
        <v>338815</v>
      </c>
      <c r="N44" s="273">
        <v>371242</v>
      </c>
      <c r="O44" s="216">
        <f t="shared" si="33"/>
        <v>4206212</v>
      </c>
    </row>
    <row r="45" spans="2:15" ht="15.75">
      <c r="B45" s="321" t="s">
        <v>283</v>
      </c>
      <c r="C45" s="482">
        <v>150384</v>
      </c>
      <c r="D45" s="482">
        <v>138310</v>
      </c>
      <c r="E45" s="482">
        <v>146791</v>
      </c>
      <c r="F45" s="482">
        <v>160525</v>
      </c>
      <c r="G45" s="482">
        <v>146986</v>
      </c>
      <c r="H45" s="483">
        <v>169172</v>
      </c>
      <c r="I45" s="482">
        <v>134053</v>
      </c>
      <c r="J45" s="184">
        <v>134594</v>
      </c>
      <c r="K45" s="505">
        <v>134383</v>
      </c>
      <c r="L45" s="505">
        <v>164288</v>
      </c>
      <c r="M45" s="482">
        <v>136403</v>
      </c>
      <c r="N45" s="273">
        <v>163837</v>
      </c>
      <c r="O45" s="216">
        <f t="shared" si="33"/>
        <v>1779726</v>
      </c>
    </row>
    <row r="46" spans="2:15" ht="15.75">
      <c r="B46" s="321" t="s">
        <v>281</v>
      </c>
      <c r="C46" s="482">
        <v>102604</v>
      </c>
      <c r="D46" s="482">
        <v>74188</v>
      </c>
      <c r="E46" s="482">
        <v>83798</v>
      </c>
      <c r="F46" s="482">
        <v>83318</v>
      </c>
      <c r="G46" s="482">
        <v>77840</v>
      </c>
      <c r="H46" s="483">
        <v>86672</v>
      </c>
      <c r="I46" s="482">
        <v>76962</v>
      </c>
      <c r="J46" s="184">
        <v>75884</v>
      </c>
      <c r="K46" s="505">
        <v>76389</v>
      </c>
      <c r="L46" s="505">
        <v>75919</v>
      </c>
      <c r="M46" s="482">
        <v>76097</v>
      </c>
      <c r="N46" s="273">
        <v>79981</v>
      </c>
      <c r="O46" s="216">
        <f t="shared" si="33"/>
        <v>969652</v>
      </c>
    </row>
    <row r="47" spans="2:15" ht="15.75">
      <c r="B47" s="321" t="s">
        <v>244</v>
      </c>
      <c r="C47" s="482">
        <v>453553</v>
      </c>
      <c r="D47" s="482">
        <v>450883</v>
      </c>
      <c r="E47" s="482">
        <v>475779</v>
      </c>
      <c r="F47" s="482">
        <v>486101</v>
      </c>
      <c r="G47" s="482">
        <v>469409</v>
      </c>
      <c r="H47" s="483">
        <v>476313</v>
      </c>
      <c r="I47" s="482">
        <v>457873</v>
      </c>
      <c r="J47" s="184">
        <v>458129</v>
      </c>
      <c r="K47" s="505">
        <v>458016</v>
      </c>
      <c r="L47" s="505">
        <v>478212</v>
      </c>
      <c r="M47" s="482">
        <v>460203</v>
      </c>
      <c r="N47" s="273">
        <v>515494</v>
      </c>
      <c r="O47" s="216">
        <f t="shared" si="33"/>
        <v>5639965</v>
      </c>
    </row>
    <row r="48" spans="2:15" ht="15.75">
      <c r="B48" s="321" t="s">
        <v>245</v>
      </c>
      <c r="C48" s="482">
        <v>84071</v>
      </c>
      <c r="D48" s="482">
        <v>94221</v>
      </c>
      <c r="E48" s="482">
        <v>137241</v>
      </c>
      <c r="F48" s="482">
        <v>168600</v>
      </c>
      <c r="G48" s="482">
        <v>153214</v>
      </c>
      <c r="H48" s="483">
        <v>141116</v>
      </c>
      <c r="I48" s="482">
        <v>127777</v>
      </c>
      <c r="J48" s="184">
        <v>128302</v>
      </c>
      <c r="K48" s="505">
        <v>129568</v>
      </c>
      <c r="L48" s="505">
        <v>131715</v>
      </c>
      <c r="M48" s="482">
        <v>130660</v>
      </c>
      <c r="N48" s="273">
        <v>139297</v>
      </c>
      <c r="O48" s="216">
        <f t="shared" si="33"/>
        <v>1565782</v>
      </c>
    </row>
    <row r="49" spans="2:15" ht="15.75">
      <c r="B49" s="401" t="s">
        <v>355</v>
      </c>
      <c r="C49" s="328">
        <f>+C50+C51+C52+C53+C54</f>
        <v>320798</v>
      </c>
      <c r="D49" s="328">
        <f t="shared" ref="D49:N49" si="35">+D50+D51+D52+D53+D54</f>
        <v>334192</v>
      </c>
      <c r="E49" s="328">
        <f t="shared" si="35"/>
        <v>347052</v>
      </c>
      <c r="F49" s="328">
        <f t="shared" si="35"/>
        <v>346332</v>
      </c>
      <c r="G49" s="328">
        <f t="shared" si="35"/>
        <v>333452</v>
      </c>
      <c r="H49" s="328">
        <f t="shared" si="35"/>
        <v>343360</v>
      </c>
      <c r="I49" s="328">
        <f t="shared" si="35"/>
        <v>346021</v>
      </c>
      <c r="J49" s="328">
        <v>331938</v>
      </c>
      <c r="K49" s="328">
        <f t="shared" si="35"/>
        <v>346823</v>
      </c>
      <c r="L49" s="328">
        <f t="shared" si="35"/>
        <v>343337</v>
      </c>
      <c r="M49" s="328">
        <f t="shared" si="35"/>
        <v>345255</v>
      </c>
      <c r="N49" s="328">
        <f t="shared" si="35"/>
        <v>355844</v>
      </c>
      <c r="O49" s="421">
        <f t="shared" si="33"/>
        <v>4094404</v>
      </c>
    </row>
    <row r="50" spans="2:15" ht="15.75">
      <c r="B50" s="321" t="s">
        <v>282</v>
      </c>
      <c r="C50" s="482">
        <v>87251</v>
      </c>
      <c r="D50" s="482">
        <v>89523</v>
      </c>
      <c r="E50" s="482">
        <v>90528</v>
      </c>
      <c r="F50" s="482">
        <v>89680</v>
      </c>
      <c r="G50" s="482">
        <v>78435</v>
      </c>
      <c r="H50" s="483">
        <v>91204</v>
      </c>
      <c r="I50" s="482">
        <v>92758</v>
      </c>
      <c r="J50" s="184">
        <v>93321</v>
      </c>
      <c r="K50" s="505">
        <v>93447</v>
      </c>
      <c r="L50" s="505">
        <v>90679</v>
      </c>
      <c r="M50" s="482">
        <v>91092</v>
      </c>
      <c r="N50" s="273">
        <v>93813</v>
      </c>
      <c r="O50" s="216">
        <f t="shared" si="33"/>
        <v>1081731</v>
      </c>
    </row>
    <row r="51" spans="2:15" ht="15.75">
      <c r="B51" s="321" t="s">
        <v>283</v>
      </c>
      <c r="C51" s="482">
        <v>44980</v>
      </c>
      <c r="D51" s="482">
        <v>45852</v>
      </c>
      <c r="E51" s="482">
        <v>45953</v>
      </c>
      <c r="F51" s="482">
        <v>46071</v>
      </c>
      <c r="G51" s="482">
        <v>46794</v>
      </c>
      <c r="H51" s="483">
        <v>46400</v>
      </c>
      <c r="I51" s="482">
        <v>45967</v>
      </c>
      <c r="J51" s="184">
        <v>45160</v>
      </c>
      <c r="K51" s="505">
        <v>45168</v>
      </c>
      <c r="L51" s="505">
        <v>45196</v>
      </c>
      <c r="M51" s="482">
        <v>45120</v>
      </c>
      <c r="N51" s="273">
        <v>46782</v>
      </c>
      <c r="O51" s="216">
        <f t="shared" si="33"/>
        <v>549443</v>
      </c>
    </row>
    <row r="52" spans="2:15" ht="15.75">
      <c r="B52" s="321" t="s">
        <v>281</v>
      </c>
      <c r="C52" s="482">
        <v>14133</v>
      </c>
      <c r="D52" s="482">
        <v>14447</v>
      </c>
      <c r="E52" s="482">
        <v>14447</v>
      </c>
      <c r="F52" s="482">
        <v>14440</v>
      </c>
      <c r="G52" s="482">
        <v>14296</v>
      </c>
      <c r="H52" s="483">
        <v>14296</v>
      </c>
      <c r="I52" s="482">
        <v>14296</v>
      </c>
      <c r="J52" s="184">
        <v>14296</v>
      </c>
      <c r="K52" s="505">
        <v>15997</v>
      </c>
      <c r="L52" s="505">
        <v>14635</v>
      </c>
      <c r="M52" s="482">
        <v>14634</v>
      </c>
      <c r="N52" s="273">
        <v>15034</v>
      </c>
      <c r="O52" s="216">
        <f t="shared" si="33"/>
        <v>174951</v>
      </c>
    </row>
    <row r="53" spans="2:15" ht="15.75">
      <c r="B53" s="321" t="s">
        <v>244</v>
      </c>
      <c r="C53" s="482">
        <v>146621</v>
      </c>
      <c r="D53" s="482">
        <v>151371</v>
      </c>
      <c r="E53" s="482">
        <v>154969</v>
      </c>
      <c r="F53" s="482">
        <v>152902</v>
      </c>
      <c r="G53" s="482">
        <v>154354</v>
      </c>
      <c r="H53" s="483">
        <v>153519</v>
      </c>
      <c r="I53" s="482">
        <v>154708</v>
      </c>
      <c r="J53" s="184">
        <v>150870</v>
      </c>
      <c r="K53" s="505">
        <v>153831</v>
      </c>
      <c r="L53" s="505">
        <v>154900</v>
      </c>
      <c r="M53" s="482">
        <v>153802</v>
      </c>
      <c r="N53" s="273">
        <v>160472</v>
      </c>
      <c r="O53" s="216">
        <f t="shared" si="33"/>
        <v>1842319</v>
      </c>
    </row>
    <row r="54" spans="2:15" ht="15.75">
      <c r="B54" s="321" t="s">
        <v>245</v>
      </c>
      <c r="C54" s="482">
        <v>27813</v>
      </c>
      <c r="D54" s="482">
        <v>32999</v>
      </c>
      <c r="E54" s="482">
        <v>41155</v>
      </c>
      <c r="F54" s="482">
        <v>43239</v>
      </c>
      <c r="G54" s="482">
        <v>39573</v>
      </c>
      <c r="H54" s="483">
        <v>37941</v>
      </c>
      <c r="I54" s="482">
        <v>38292</v>
      </c>
      <c r="J54" s="184">
        <v>28291</v>
      </c>
      <c r="K54" s="505">
        <v>38380</v>
      </c>
      <c r="L54" s="505">
        <v>37927</v>
      </c>
      <c r="M54" s="482">
        <v>40607</v>
      </c>
      <c r="N54" s="273">
        <v>39743</v>
      </c>
      <c r="O54" s="216">
        <f t="shared" si="33"/>
        <v>445960</v>
      </c>
    </row>
    <row r="55" spans="2:15" ht="15">
      <c r="B55" s="395" t="s">
        <v>390</v>
      </c>
      <c r="C55" s="328">
        <f>+C56+C57+C58+C59+C60+C61</f>
        <v>1797897</v>
      </c>
      <c r="D55" s="328">
        <f t="shared" ref="D55:N55" si="36">+D56+D57+D58+D59+D60+D61</f>
        <v>1797244</v>
      </c>
      <c r="E55" s="328">
        <f t="shared" si="36"/>
        <v>1789557</v>
      </c>
      <c r="F55" s="328">
        <f t="shared" si="36"/>
        <v>1789319</v>
      </c>
      <c r="G55" s="328">
        <f t="shared" si="36"/>
        <v>1793056</v>
      </c>
      <c r="H55" s="328">
        <f t="shared" si="36"/>
        <v>1800669</v>
      </c>
      <c r="I55" s="328">
        <f t="shared" si="36"/>
        <v>1800516</v>
      </c>
      <c r="J55" s="328">
        <v>1803336.5520000106</v>
      </c>
      <c r="K55" s="328">
        <f t="shared" si="36"/>
        <v>1781861</v>
      </c>
      <c r="L55" s="328">
        <f t="shared" si="36"/>
        <v>1778104</v>
      </c>
      <c r="M55" s="328">
        <f t="shared" si="36"/>
        <v>1780380</v>
      </c>
      <c r="N55" s="328">
        <f t="shared" si="36"/>
        <v>1844467</v>
      </c>
      <c r="O55" s="421">
        <f t="shared" si="33"/>
        <v>21556406.552000009</v>
      </c>
    </row>
    <row r="56" spans="2:15" ht="15.75">
      <c r="B56" s="417" t="s">
        <v>391</v>
      </c>
      <c r="C56" s="482"/>
      <c r="D56" s="482"/>
      <c r="E56" s="482"/>
      <c r="F56" s="482"/>
      <c r="G56" s="482"/>
      <c r="H56" s="483"/>
      <c r="I56" s="482"/>
      <c r="J56" s="184"/>
      <c r="K56" s="482"/>
      <c r="L56" s="482"/>
      <c r="M56" s="482"/>
      <c r="N56" s="273"/>
      <c r="O56" s="216"/>
    </row>
    <row r="57" spans="2:15" ht="15.75">
      <c r="B57" s="417" t="s">
        <v>392</v>
      </c>
      <c r="C57" s="482">
        <v>1152677</v>
      </c>
      <c r="D57" s="482">
        <v>1151860</v>
      </c>
      <c r="E57" s="482">
        <v>1144422</v>
      </c>
      <c r="F57" s="482">
        <v>1142322</v>
      </c>
      <c r="G57" s="482">
        <v>1137555</v>
      </c>
      <c r="H57" s="483">
        <v>1136984</v>
      </c>
      <c r="I57" s="482">
        <v>1132055</v>
      </c>
      <c r="J57" s="184">
        <v>1133585</v>
      </c>
      <c r="K57" s="505">
        <v>1129012</v>
      </c>
      <c r="L57" s="505">
        <v>1122251</v>
      </c>
      <c r="M57" s="482">
        <v>1119910</v>
      </c>
      <c r="N57" s="273">
        <v>1152945</v>
      </c>
      <c r="O57" s="216">
        <f t="shared" si="33"/>
        <v>13655578</v>
      </c>
    </row>
    <row r="58" spans="2:15" ht="15.75">
      <c r="B58" s="321" t="s">
        <v>281</v>
      </c>
      <c r="C58" s="273"/>
      <c r="D58" s="273"/>
      <c r="E58" s="273"/>
      <c r="F58" s="273"/>
      <c r="G58" s="273"/>
      <c r="H58" s="273"/>
      <c r="I58" s="273"/>
      <c r="J58" s="184"/>
      <c r="K58" s="469"/>
      <c r="L58" s="469"/>
      <c r="M58" s="273"/>
      <c r="N58" s="273"/>
      <c r="O58" s="216"/>
    </row>
    <row r="59" spans="2:15" ht="15.75">
      <c r="B59" s="321" t="s">
        <v>244</v>
      </c>
      <c r="C59" s="482">
        <v>567401</v>
      </c>
      <c r="D59" s="482">
        <v>567780</v>
      </c>
      <c r="E59" s="482">
        <v>566956</v>
      </c>
      <c r="F59" s="482">
        <v>567611</v>
      </c>
      <c r="G59" s="482">
        <v>569573</v>
      </c>
      <c r="H59" s="483">
        <v>568416</v>
      </c>
      <c r="I59" s="482">
        <v>569117</v>
      </c>
      <c r="J59" s="184">
        <v>569493</v>
      </c>
      <c r="K59" s="505">
        <v>565721</v>
      </c>
      <c r="L59" s="505">
        <v>567304</v>
      </c>
      <c r="M59" s="482">
        <v>567805</v>
      </c>
      <c r="N59" s="273">
        <v>589923</v>
      </c>
      <c r="O59" s="216">
        <f t="shared" si="33"/>
        <v>6837100</v>
      </c>
    </row>
    <row r="60" spans="2:15" ht="15.75">
      <c r="B60" s="321" t="s">
        <v>245</v>
      </c>
      <c r="C60" s="482">
        <v>52794</v>
      </c>
      <c r="D60" s="482">
        <v>53129</v>
      </c>
      <c r="E60" s="482">
        <v>53829</v>
      </c>
      <c r="F60" s="482">
        <v>55162</v>
      </c>
      <c r="G60" s="482">
        <v>61703</v>
      </c>
      <c r="H60" s="483">
        <v>71162</v>
      </c>
      <c r="I60" s="482">
        <v>75307</v>
      </c>
      <c r="J60" s="184">
        <v>76591.924999999697</v>
      </c>
      <c r="K60" s="505">
        <v>63540</v>
      </c>
      <c r="L60" s="505">
        <v>65606</v>
      </c>
      <c r="M60" s="482">
        <v>70151</v>
      </c>
      <c r="N60" s="273">
        <v>78419</v>
      </c>
      <c r="O60" s="216">
        <f t="shared" si="33"/>
        <v>777393.9249999997</v>
      </c>
    </row>
    <row r="61" spans="2:15" ht="16.5" thickBot="1">
      <c r="B61" s="322" t="s">
        <v>279</v>
      </c>
      <c r="C61" s="484">
        <v>25025</v>
      </c>
      <c r="D61" s="484">
        <v>24475</v>
      </c>
      <c r="E61" s="484">
        <v>24350</v>
      </c>
      <c r="F61" s="484">
        <v>24224</v>
      </c>
      <c r="G61" s="484">
        <v>24225</v>
      </c>
      <c r="H61" s="518">
        <v>24107</v>
      </c>
      <c r="I61" s="484">
        <v>24037</v>
      </c>
      <c r="J61" s="329">
        <v>23667</v>
      </c>
      <c r="K61" s="527">
        <v>23588</v>
      </c>
      <c r="L61" s="527">
        <v>22943</v>
      </c>
      <c r="M61" s="484">
        <v>22514</v>
      </c>
      <c r="N61" s="485">
        <v>23180</v>
      </c>
      <c r="O61" s="422">
        <f t="shared" si="33"/>
        <v>286335</v>
      </c>
    </row>
    <row r="62" spans="2:15" ht="13.5" thickTop="1">
      <c r="B62" s="318" t="s">
        <v>393</v>
      </c>
    </row>
    <row r="63" spans="2:15">
      <c r="B63" s="318"/>
    </row>
  </sheetData>
  <mergeCells count="6">
    <mergeCell ref="B2:O2"/>
    <mergeCell ref="B3:O3"/>
    <mergeCell ref="B26:O26"/>
    <mergeCell ref="B27:O27"/>
    <mergeCell ref="B5:O5"/>
    <mergeCell ref="B4:O4"/>
  </mergeCells>
  <phoneticPr fontId="0" type="noConversion"/>
  <hyperlinks>
    <hyperlink ref="B25" location="INDICE!C3" display="Volver al Indice"/>
    <hyperlink ref="B1" location="INDICE!C3" display="Volver al Indice"/>
    <hyperlink ref="O23" location="INDICE!C3" display="Volver al Indice"/>
  </hyperlinks>
  <printOptions horizontalCentered="1"/>
  <pageMargins left="0.15748031496062992" right="0.15748031496062992" top="0.43307086614173229" bottom="0.98425196850393704" header="0" footer="0"/>
  <pageSetup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A1:P60"/>
  <sheetViews>
    <sheetView workbookViewId="0">
      <selection activeCell="B5" sqref="B5"/>
    </sheetView>
  </sheetViews>
  <sheetFormatPr baseColWidth="10" defaultColWidth="5" defaultRowHeight="12.75"/>
  <cols>
    <col min="1" max="1" width="5" customWidth="1"/>
    <col min="2" max="2" width="25.85546875" customWidth="1"/>
    <col min="3" max="3" width="7.5703125" bestFit="1" customWidth="1"/>
    <col min="4" max="4" width="9.140625" bestFit="1" customWidth="1"/>
    <col min="5" max="7" width="7.5703125" bestFit="1" customWidth="1"/>
    <col min="8" max="8" width="8.7109375" bestFit="1" customWidth="1"/>
    <col min="9" max="9" width="7.5703125" bestFit="1" customWidth="1"/>
    <col min="10" max="10" width="8" bestFit="1" customWidth="1"/>
    <col min="11" max="11" width="11.85546875" customWidth="1"/>
    <col min="12" max="12" width="9.28515625" bestFit="1" customWidth="1"/>
    <col min="13" max="13" width="12.140625" bestFit="1" customWidth="1"/>
    <col min="14" max="14" width="11.28515625" customWidth="1"/>
    <col min="15" max="15" width="13.42578125" bestFit="1" customWidth="1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">
      <c r="A2" s="4"/>
      <c r="B2" s="599" t="s">
        <v>65</v>
      </c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4"/>
    </row>
    <row r="3" spans="1:16" ht="15">
      <c r="A3" s="4"/>
      <c r="B3" s="599" t="s">
        <v>66</v>
      </c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4"/>
    </row>
    <row r="4" spans="1:16" ht="15.75">
      <c r="A4" s="4"/>
      <c r="B4" s="591" t="s">
        <v>377</v>
      </c>
      <c r="C4" s="591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4"/>
    </row>
    <row r="5" spans="1:16" ht="13.5" thickBot="1">
      <c r="A5" s="4"/>
      <c r="B5" s="2" t="s">
        <v>9</v>
      </c>
      <c r="C5" s="2"/>
      <c r="D5" s="5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4"/>
    </row>
    <row r="6" spans="1:16" ht="27" customHeight="1" thickTop="1">
      <c r="A6" s="4"/>
      <c r="B6" s="53"/>
      <c r="C6" s="66" t="s">
        <v>0</v>
      </c>
      <c r="D6" s="66" t="s">
        <v>1</v>
      </c>
      <c r="E6" s="66" t="s">
        <v>2</v>
      </c>
      <c r="F6" s="66" t="s">
        <v>3</v>
      </c>
      <c r="G6" s="66" t="s">
        <v>4</v>
      </c>
      <c r="H6" s="67" t="s">
        <v>11</v>
      </c>
      <c r="I6" s="67" t="s">
        <v>5</v>
      </c>
      <c r="J6" s="67" t="s">
        <v>6</v>
      </c>
      <c r="K6" s="67" t="s">
        <v>7</v>
      </c>
      <c r="L6" s="67" t="s">
        <v>8</v>
      </c>
      <c r="M6" s="67" t="s">
        <v>12</v>
      </c>
      <c r="N6" s="67" t="s">
        <v>13</v>
      </c>
      <c r="O6" s="67" t="s">
        <v>14</v>
      </c>
      <c r="P6" s="4"/>
    </row>
    <row r="7" spans="1:16">
      <c r="A7" s="4"/>
      <c r="B7" s="31" t="s">
        <v>43</v>
      </c>
      <c r="C7" s="54">
        <f t="shared" ref="C7" si="0">+C8+C9+C10</f>
        <v>109</v>
      </c>
      <c r="D7" s="54">
        <f t="shared" ref="D7:O7" si="1">+D8+D9+D10</f>
        <v>75</v>
      </c>
      <c r="E7" s="54">
        <f t="shared" si="1"/>
        <v>75</v>
      </c>
      <c r="F7" s="54">
        <f t="shared" si="1"/>
        <v>83</v>
      </c>
      <c r="G7" s="54">
        <f t="shared" si="1"/>
        <v>54</v>
      </c>
      <c r="H7" s="54">
        <f t="shared" si="1"/>
        <v>81</v>
      </c>
      <c r="I7" s="55">
        <f t="shared" si="1"/>
        <v>53</v>
      </c>
      <c r="J7" s="55">
        <f t="shared" si="1"/>
        <v>113</v>
      </c>
      <c r="K7" s="55">
        <f t="shared" si="1"/>
        <v>83</v>
      </c>
      <c r="L7" s="55">
        <f t="shared" si="1"/>
        <v>70</v>
      </c>
      <c r="M7" s="55">
        <f t="shared" si="1"/>
        <v>50</v>
      </c>
      <c r="N7" s="55">
        <f t="shared" si="1"/>
        <v>98</v>
      </c>
      <c r="O7" s="55">
        <f t="shared" si="1"/>
        <v>78.666666666666657</v>
      </c>
      <c r="P7" s="4"/>
    </row>
    <row r="8" spans="1:16" ht="16.5" customHeight="1">
      <c r="A8" s="4"/>
      <c r="B8" s="416" t="s">
        <v>408</v>
      </c>
      <c r="C8" s="7">
        <v>93</v>
      </c>
      <c r="D8" s="7">
        <v>59</v>
      </c>
      <c r="E8" s="7">
        <v>46</v>
      </c>
      <c r="F8" s="7">
        <v>68</v>
      </c>
      <c r="G8" s="7">
        <v>48</v>
      </c>
      <c r="H8" s="334">
        <v>62</v>
      </c>
      <c r="I8" s="8">
        <v>49</v>
      </c>
      <c r="J8" s="7">
        <v>84</v>
      </c>
      <c r="K8" s="7">
        <v>71</v>
      </c>
      <c r="L8" s="7">
        <v>58</v>
      </c>
      <c r="M8" s="7">
        <v>40</v>
      </c>
      <c r="N8" s="7">
        <v>86</v>
      </c>
      <c r="O8" s="35">
        <f>AVERAGE(C8:N8)</f>
        <v>63.666666666666664</v>
      </c>
      <c r="P8" s="4"/>
    </row>
    <row r="9" spans="1:16">
      <c r="A9" s="4"/>
      <c r="B9" s="56" t="s">
        <v>61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/>
      <c r="N9" s="7"/>
      <c r="O9" s="35">
        <f t="shared" ref="O9:O10" si="2">AVERAGE(C9:N9)</f>
        <v>0</v>
      </c>
      <c r="P9" s="4"/>
    </row>
    <row r="10" spans="1:16">
      <c r="A10" s="4"/>
      <c r="B10" s="56" t="s">
        <v>62</v>
      </c>
      <c r="C10" s="7">
        <v>16</v>
      </c>
      <c r="D10" s="7">
        <v>16</v>
      </c>
      <c r="E10" s="7">
        <v>29</v>
      </c>
      <c r="F10" s="7">
        <v>15</v>
      </c>
      <c r="G10" s="7">
        <v>6</v>
      </c>
      <c r="H10" s="334">
        <v>19</v>
      </c>
      <c r="I10" s="8">
        <v>4</v>
      </c>
      <c r="J10" s="7">
        <v>29</v>
      </c>
      <c r="K10" s="7">
        <v>12</v>
      </c>
      <c r="L10" s="7">
        <v>12</v>
      </c>
      <c r="M10" s="7">
        <v>10</v>
      </c>
      <c r="N10" s="7">
        <v>12</v>
      </c>
      <c r="O10" s="35">
        <f t="shared" si="2"/>
        <v>15</v>
      </c>
      <c r="P10" s="4"/>
    </row>
    <row r="11" spans="1:16" ht="15.75" customHeight="1">
      <c r="A11" s="4"/>
      <c r="B11" s="34" t="s">
        <v>44</v>
      </c>
      <c r="C11" s="35">
        <f>SUM(C12:C14)</f>
        <v>53</v>
      </c>
      <c r="D11" s="35">
        <f>SUM(D12:D14)</f>
        <v>32</v>
      </c>
      <c r="E11" s="35">
        <f>SUM(E12:E14)</f>
        <v>67</v>
      </c>
      <c r="F11" s="35">
        <f t="shared" ref="F11:N11" si="3">+F12+F13+F14</f>
        <v>89</v>
      </c>
      <c r="G11" s="35">
        <f t="shared" si="3"/>
        <v>74</v>
      </c>
      <c r="H11" s="35">
        <f t="shared" si="3"/>
        <v>53</v>
      </c>
      <c r="I11" s="27">
        <f t="shared" si="3"/>
        <v>58</v>
      </c>
      <c r="J11" s="27">
        <f t="shared" si="3"/>
        <v>71</v>
      </c>
      <c r="K11" s="27">
        <f t="shared" si="3"/>
        <v>100</v>
      </c>
      <c r="L11" s="27">
        <f t="shared" si="3"/>
        <v>74</v>
      </c>
      <c r="M11" s="27">
        <f t="shared" si="3"/>
        <v>109</v>
      </c>
      <c r="N11" s="27">
        <f t="shared" si="3"/>
        <v>87</v>
      </c>
      <c r="O11" s="35">
        <f t="shared" ref="O11" si="4">SUM(C11:N11)</f>
        <v>867</v>
      </c>
      <c r="P11" s="4"/>
    </row>
    <row r="12" spans="1:16" ht="18.75" customHeight="1">
      <c r="A12" s="4"/>
      <c r="B12" s="56" t="s">
        <v>60</v>
      </c>
      <c r="C12" s="7">
        <v>42</v>
      </c>
      <c r="D12" s="7">
        <v>22</v>
      </c>
      <c r="E12" s="7">
        <v>52</v>
      </c>
      <c r="F12" s="7">
        <v>74</v>
      </c>
      <c r="G12" s="7">
        <v>53</v>
      </c>
      <c r="H12" s="334">
        <v>42</v>
      </c>
      <c r="I12" s="8">
        <v>48</v>
      </c>
      <c r="J12" s="7">
        <v>57</v>
      </c>
      <c r="K12" s="7">
        <v>63</v>
      </c>
      <c r="L12" s="7">
        <v>53</v>
      </c>
      <c r="M12" s="7">
        <v>75</v>
      </c>
      <c r="N12" s="7">
        <v>58</v>
      </c>
      <c r="O12" s="35">
        <f>AVERAGE(C12:N12)</f>
        <v>53.25</v>
      </c>
      <c r="P12" s="4"/>
    </row>
    <row r="13" spans="1:16">
      <c r="A13" s="4"/>
      <c r="B13" s="56" t="s">
        <v>61</v>
      </c>
      <c r="C13" s="7">
        <v>7</v>
      </c>
      <c r="D13" s="7">
        <v>3</v>
      </c>
      <c r="E13" s="7">
        <v>7</v>
      </c>
      <c r="F13" s="7">
        <v>4</v>
      </c>
      <c r="G13" s="7">
        <v>10</v>
      </c>
      <c r="H13" s="334">
        <v>4</v>
      </c>
      <c r="I13" s="8">
        <v>3</v>
      </c>
      <c r="J13" s="7">
        <v>5</v>
      </c>
      <c r="K13" s="7">
        <v>13</v>
      </c>
      <c r="L13" s="7">
        <v>11</v>
      </c>
      <c r="M13" s="7">
        <v>12</v>
      </c>
      <c r="N13" s="7">
        <v>11</v>
      </c>
      <c r="O13" s="35">
        <f t="shared" ref="O13:O14" si="5">AVERAGE(C13:N13)</f>
        <v>7.5</v>
      </c>
      <c r="P13" s="4"/>
    </row>
    <row r="14" spans="1:16">
      <c r="A14" s="4"/>
      <c r="B14" s="56" t="s">
        <v>62</v>
      </c>
      <c r="C14" s="7">
        <v>4</v>
      </c>
      <c r="D14" s="7">
        <v>7</v>
      </c>
      <c r="E14" s="7">
        <v>8</v>
      </c>
      <c r="F14" s="7">
        <v>11</v>
      </c>
      <c r="G14" s="7">
        <v>11</v>
      </c>
      <c r="H14" s="334">
        <v>7</v>
      </c>
      <c r="I14" s="8">
        <v>7</v>
      </c>
      <c r="J14" s="7">
        <v>9</v>
      </c>
      <c r="K14" s="7">
        <v>24</v>
      </c>
      <c r="L14" s="7">
        <v>10</v>
      </c>
      <c r="M14" s="7">
        <v>22</v>
      </c>
      <c r="N14" s="7">
        <v>18</v>
      </c>
      <c r="O14" s="35">
        <f t="shared" si="5"/>
        <v>11.5</v>
      </c>
      <c r="P14" s="4"/>
    </row>
    <row r="15" spans="1:16">
      <c r="A15" s="4"/>
      <c r="B15" s="34" t="s">
        <v>45</v>
      </c>
      <c r="C15" s="35">
        <f>SUM(C16:C18)</f>
        <v>37</v>
      </c>
      <c r="D15" s="35">
        <f>SUM(D16:D18)</f>
        <v>25</v>
      </c>
      <c r="E15" s="35">
        <f>SUM(E16:E18)</f>
        <v>26</v>
      </c>
      <c r="F15" s="35">
        <f t="shared" ref="F15:O15" si="6">+F16+F17+F18</f>
        <v>19</v>
      </c>
      <c r="G15" s="35">
        <f t="shared" si="6"/>
        <v>14</v>
      </c>
      <c r="H15" s="35">
        <f t="shared" si="6"/>
        <v>28</v>
      </c>
      <c r="I15" s="35">
        <f t="shared" si="6"/>
        <v>19</v>
      </c>
      <c r="J15" s="35">
        <f t="shared" si="6"/>
        <v>24</v>
      </c>
      <c r="K15" s="35">
        <f t="shared" si="6"/>
        <v>26</v>
      </c>
      <c r="L15" s="35">
        <f t="shared" si="6"/>
        <v>25</v>
      </c>
      <c r="M15" s="27">
        <f t="shared" si="6"/>
        <v>26</v>
      </c>
      <c r="N15" s="27">
        <f t="shared" si="6"/>
        <v>18</v>
      </c>
      <c r="O15" s="27">
        <f t="shared" si="6"/>
        <v>23.916666666666664</v>
      </c>
      <c r="P15" s="4"/>
    </row>
    <row r="16" spans="1:16" ht="16.5" customHeight="1">
      <c r="A16" s="4"/>
      <c r="B16" s="416" t="s">
        <v>371</v>
      </c>
      <c r="C16" s="7">
        <v>31</v>
      </c>
      <c r="D16" s="7">
        <v>19</v>
      </c>
      <c r="E16" s="7">
        <v>19</v>
      </c>
      <c r="F16" s="7">
        <v>19</v>
      </c>
      <c r="G16" s="7">
        <v>13</v>
      </c>
      <c r="H16" s="334">
        <v>25</v>
      </c>
      <c r="I16" s="8">
        <v>19</v>
      </c>
      <c r="J16" s="7">
        <v>23</v>
      </c>
      <c r="K16" s="7">
        <v>19</v>
      </c>
      <c r="L16" s="7">
        <v>16</v>
      </c>
      <c r="M16" s="7">
        <v>24</v>
      </c>
      <c r="N16" s="7">
        <v>14</v>
      </c>
      <c r="O16" s="35">
        <f>AVERAGE(C16:N16)</f>
        <v>20.083333333333332</v>
      </c>
      <c r="P16" s="4"/>
    </row>
    <row r="17" spans="1:16">
      <c r="A17" s="4"/>
      <c r="B17" s="56" t="s">
        <v>61</v>
      </c>
      <c r="C17" s="7">
        <v>2</v>
      </c>
      <c r="D17" s="7">
        <v>4</v>
      </c>
      <c r="E17" s="7">
        <v>1</v>
      </c>
      <c r="F17" s="7">
        <v>0</v>
      </c>
      <c r="G17" s="7">
        <v>0</v>
      </c>
      <c r="H17" s="334">
        <v>1</v>
      </c>
      <c r="I17" s="8">
        <v>0</v>
      </c>
      <c r="J17" s="7">
        <v>0</v>
      </c>
      <c r="K17" s="7">
        <v>5</v>
      </c>
      <c r="L17" s="7">
        <v>6</v>
      </c>
      <c r="M17" s="7">
        <v>2</v>
      </c>
      <c r="N17" s="7">
        <v>3</v>
      </c>
      <c r="O17" s="35">
        <f t="shared" ref="O17:O18" si="7">AVERAGE(C17:N17)</f>
        <v>2</v>
      </c>
      <c r="P17" s="4"/>
    </row>
    <row r="18" spans="1:16">
      <c r="A18" s="4"/>
      <c r="B18" s="56" t="s">
        <v>62</v>
      </c>
      <c r="C18" s="7">
        <v>4</v>
      </c>
      <c r="D18" s="7">
        <v>2</v>
      </c>
      <c r="E18" s="7">
        <v>6</v>
      </c>
      <c r="F18" s="7">
        <v>0</v>
      </c>
      <c r="G18" s="7">
        <v>1</v>
      </c>
      <c r="H18" s="334">
        <v>2</v>
      </c>
      <c r="I18" s="8">
        <v>0</v>
      </c>
      <c r="J18" s="7">
        <v>1</v>
      </c>
      <c r="K18" s="7">
        <v>2</v>
      </c>
      <c r="L18" s="7">
        <v>3</v>
      </c>
      <c r="M18" s="7">
        <v>0</v>
      </c>
      <c r="N18" s="7">
        <v>1</v>
      </c>
      <c r="O18" s="35">
        <f t="shared" si="7"/>
        <v>1.8333333333333333</v>
      </c>
      <c r="P18" s="4"/>
    </row>
    <row r="19" spans="1:16" ht="21.75" customHeight="1">
      <c r="A19" s="4"/>
      <c r="B19" s="395" t="s">
        <v>46</v>
      </c>
      <c r="C19" s="63">
        <f t="shared" ref="C19" si="8">+C20+C21+C22</f>
        <v>199</v>
      </c>
      <c r="D19" s="63">
        <f t="shared" ref="D19:O19" si="9">+D20+D21+D22</f>
        <v>132</v>
      </c>
      <c r="E19" s="63">
        <f t="shared" si="9"/>
        <v>168</v>
      </c>
      <c r="F19" s="63">
        <f t="shared" si="9"/>
        <v>191</v>
      </c>
      <c r="G19" s="63">
        <f t="shared" si="9"/>
        <v>142</v>
      </c>
      <c r="H19" s="63">
        <f t="shared" si="9"/>
        <v>162</v>
      </c>
      <c r="I19" s="350">
        <f t="shared" si="9"/>
        <v>130</v>
      </c>
      <c r="J19" s="350">
        <f t="shared" si="9"/>
        <v>208</v>
      </c>
      <c r="K19" s="350">
        <f t="shared" si="9"/>
        <v>209</v>
      </c>
      <c r="L19" s="350">
        <f t="shared" si="9"/>
        <v>169</v>
      </c>
      <c r="M19" s="350">
        <f t="shared" si="9"/>
        <v>185</v>
      </c>
      <c r="N19" s="350">
        <f t="shared" si="9"/>
        <v>203</v>
      </c>
      <c r="O19" s="350">
        <f t="shared" si="9"/>
        <v>174.83333333333334</v>
      </c>
      <c r="P19" s="4"/>
    </row>
    <row r="20" spans="1:16" ht="18.75" customHeight="1">
      <c r="A20" s="4"/>
      <c r="B20" s="34" t="s">
        <v>60</v>
      </c>
      <c r="C20" s="35">
        <f t="shared" ref="C20" si="10">+C16+C12+C8</f>
        <v>166</v>
      </c>
      <c r="D20" s="35">
        <f t="shared" ref="D20:N20" si="11">+D16+D12+D8</f>
        <v>100</v>
      </c>
      <c r="E20" s="35">
        <f t="shared" ref="E20:I22" si="12">+E16+E12+E8</f>
        <v>117</v>
      </c>
      <c r="F20" s="35">
        <f t="shared" si="12"/>
        <v>161</v>
      </c>
      <c r="G20" s="35">
        <f t="shared" si="12"/>
        <v>114</v>
      </c>
      <c r="H20" s="35">
        <f t="shared" si="12"/>
        <v>129</v>
      </c>
      <c r="I20" s="35">
        <f t="shared" si="12"/>
        <v>116</v>
      </c>
      <c r="J20" s="27">
        <f t="shared" si="11"/>
        <v>164</v>
      </c>
      <c r="K20" s="27">
        <f t="shared" si="11"/>
        <v>153</v>
      </c>
      <c r="L20" s="27">
        <f t="shared" si="11"/>
        <v>127</v>
      </c>
      <c r="M20" s="27">
        <f t="shared" si="11"/>
        <v>139</v>
      </c>
      <c r="N20" s="27">
        <f t="shared" si="11"/>
        <v>158</v>
      </c>
      <c r="O20" s="27">
        <f t="shared" ref="O20" si="13">+O16+O12+O8</f>
        <v>137</v>
      </c>
      <c r="P20" s="4"/>
    </row>
    <row r="21" spans="1:16">
      <c r="A21" s="4"/>
      <c r="B21" s="34" t="s">
        <v>61</v>
      </c>
      <c r="C21" s="35">
        <f t="shared" ref="C21" si="14">+C17+C13+C9</f>
        <v>9</v>
      </c>
      <c r="D21" s="35">
        <f t="shared" ref="D21:N21" si="15">+D17+D13+D9</f>
        <v>7</v>
      </c>
      <c r="E21" s="35">
        <f t="shared" si="12"/>
        <v>8</v>
      </c>
      <c r="F21" s="35">
        <f t="shared" si="12"/>
        <v>4</v>
      </c>
      <c r="G21" s="35">
        <f t="shared" si="12"/>
        <v>10</v>
      </c>
      <c r="H21" s="35">
        <f t="shared" si="12"/>
        <v>5</v>
      </c>
      <c r="I21" s="35">
        <f t="shared" si="12"/>
        <v>3</v>
      </c>
      <c r="J21" s="27">
        <f t="shared" si="15"/>
        <v>5</v>
      </c>
      <c r="K21" s="27">
        <f t="shared" si="15"/>
        <v>18</v>
      </c>
      <c r="L21" s="27">
        <f t="shared" si="15"/>
        <v>17</v>
      </c>
      <c r="M21" s="27">
        <f t="shared" si="15"/>
        <v>14</v>
      </c>
      <c r="N21" s="27">
        <f t="shared" si="15"/>
        <v>14</v>
      </c>
      <c r="O21" s="27">
        <f t="shared" ref="O21" si="16">+O17+O13+O9</f>
        <v>9.5</v>
      </c>
      <c r="P21" s="4"/>
    </row>
    <row r="22" spans="1:16">
      <c r="A22" s="4"/>
      <c r="B22" s="34" t="s">
        <v>62</v>
      </c>
      <c r="C22" s="35">
        <f t="shared" ref="C22" si="17">+C18+C14+C10</f>
        <v>24</v>
      </c>
      <c r="D22" s="35">
        <f t="shared" ref="D22:N22" si="18">+D18+D14+D10</f>
        <v>25</v>
      </c>
      <c r="E22" s="35">
        <f t="shared" si="12"/>
        <v>43</v>
      </c>
      <c r="F22" s="35">
        <f t="shared" si="12"/>
        <v>26</v>
      </c>
      <c r="G22" s="35">
        <f t="shared" si="12"/>
        <v>18</v>
      </c>
      <c r="H22" s="35">
        <f t="shared" si="12"/>
        <v>28</v>
      </c>
      <c r="I22" s="35">
        <f t="shared" si="12"/>
        <v>11</v>
      </c>
      <c r="J22" s="27">
        <f t="shared" si="18"/>
        <v>39</v>
      </c>
      <c r="K22" s="27">
        <f t="shared" si="18"/>
        <v>38</v>
      </c>
      <c r="L22" s="27">
        <f t="shared" si="18"/>
        <v>25</v>
      </c>
      <c r="M22" s="27">
        <f t="shared" si="18"/>
        <v>32</v>
      </c>
      <c r="N22" s="27">
        <f t="shared" si="18"/>
        <v>31</v>
      </c>
      <c r="O22" s="27">
        <f t="shared" ref="O22" si="19">+O18+O14+O10</f>
        <v>28.333333333333336</v>
      </c>
      <c r="P22" s="4"/>
    </row>
    <row r="23" spans="1:16" ht="19.5" customHeight="1">
      <c r="A23" s="4"/>
      <c r="B23" s="395" t="s">
        <v>390</v>
      </c>
      <c r="C23" s="63">
        <v>34</v>
      </c>
      <c r="D23" s="63">
        <v>41</v>
      </c>
      <c r="E23" s="502">
        <v>20</v>
      </c>
      <c r="F23" s="63">
        <v>30</v>
      </c>
      <c r="G23" s="63">
        <v>30</v>
      </c>
      <c r="H23" s="63">
        <v>44</v>
      </c>
      <c r="I23" s="63">
        <v>39</v>
      </c>
      <c r="J23" s="350">
        <v>24</v>
      </c>
      <c r="K23" s="350">
        <v>56</v>
      </c>
      <c r="L23" s="350">
        <v>19</v>
      </c>
      <c r="M23" s="350">
        <v>30</v>
      </c>
      <c r="N23" s="350">
        <v>46</v>
      </c>
      <c r="O23" s="350">
        <f t="shared" ref="O23:O24" si="20">AVERAGE(C23:N23)</f>
        <v>34.416666666666664</v>
      </c>
      <c r="P23" s="4"/>
    </row>
    <row r="24" spans="1:16" ht="19.5" customHeight="1">
      <c r="A24" s="4"/>
      <c r="B24" s="395" t="s">
        <v>407</v>
      </c>
      <c r="C24" s="63">
        <v>5</v>
      </c>
      <c r="D24" s="63">
        <v>2</v>
      </c>
      <c r="E24" s="502">
        <v>9</v>
      </c>
      <c r="F24" s="63">
        <v>4</v>
      </c>
      <c r="G24" s="63">
        <v>5</v>
      </c>
      <c r="H24" s="63">
        <v>5</v>
      </c>
      <c r="I24" s="63">
        <v>13</v>
      </c>
      <c r="J24" s="350">
        <v>6</v>
      </c>
      <c r="K24" s="350">
        <v>3</v>
      </c>
      <c r="L24" s="350">
        <v>12</v>
      </c>
      <c r="M24" s="350">
        <v>23</v>
      </c>
      <c r="N24" s="350">
        <v>11</v>
      </c>
      <c r="O24" s="35">
        <f t="shared" si="20"/>
        <v>8.1666666666666661</v>
      </c>
      <c r="P24" s="4"/>
    </row>
    <row r="25" spans="1:16" ht="21.75" customHeight="1" thickBot="1">
      <c r="A25" s="4"/>
      <c r="B25" s="501" t="s">
        <v>47</v>
      </c>
      <c r="C25" s="46">
        <f>+C23+C19+C24</f>
        <v>238</v>
      </c>
      <c r="D25" s="46">
        <f t="shared" ref="D25:O25" si="21">+D23+D19+D24</f>
        <v>175</v>
      </c>
      <c r="E25" s="46">
        <f t="shared" si="21"/>
        <v>197</v>
      </c>
      <c r="F25" s="46">
        <f t="shared" si="21"/>
        <v>225</v>
      </c>
      <c r="G25" s="46">
        <f t="shared" si="21"/>
        <v>177</v>
      </c>
      <c r="H25" s="46">
        <f t="shared" si="21"/>
        <v>211</v>
      </c>
      <c r="I25" s="46">
        <f t="shared" si="21"/>
        <v>182</v>
      </c>
      <c r="J25" s="46">
        <f t="shared" si="21"/>
        <v>238</v>
      </c>
      <c r="K25" s="46">
        <f t="shared" si="21"/>
        <v>268</v>
      </c>
      <c r="L25" s="46">
        <f t="shared" si="21"/>
        <v>200</v>
      </c>
      <c r="M25" s="46">
        <f t="shared" si="21"/>
        <v>238</v>
      </c>
      <c r="N25" s="46">
        <f t="shared" si="21"/>
        <v>260</v>
      </c>
      <c r="O25" s="46">
        <f t="shared" si="21"/>
        <v>217.41666666666666</v>
      </c>
      <c r="P25" s="4"/>
    </row>
    <row r="26" spans="1:16" ht="13.5" thickTop="1">
      <c r="A26" s="4"/>
      <c r="B26" s="445" t="s">
        <v>409</v>
      </c>
      <c r="C26" s="44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4"/>
    </row>
    <row r="27" spans="1:16" ht="13.5" thickBot="1">
      <c r="A27" s="4"/>
      <c r="B27" s="446" t="s">
        <v>410</v>
      </c>
      <c r="C27" s="44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4"/>
    </row>
    <row r="28" spans="1:16" ht="13.5" thickTop="1">
      <c r="A28" s="4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4"/>
    </row>
    <row r="29" spans="1:16" ht="15">
      <c r="A29" s="4"/>
      <c r="B29" s="599" t="s">
        <v>22</v>
      </c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4"/>
    </row>
    <row r="30" spans="1:16" ht="15">
      <c r="A30" s="4"/>
      <c r="B30" s="599" t="s">
        <v>66</v>
      </c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4"/>
    </row>
    <row r="31" spans="1:16" ht="15.75">
      <c r="A31" s="4"/>
      <c r="B31" s="600" t="s">
        <v>52</v>
      </c>
      <c r="C31" s="600"/>
      <c r="D31" s="590"/>
      <c r="E31" s="590"/>
      <c r="F31" s="590"/>
      <c r="G31" s="590"/>
      <c r="H31" s="590"/>
      <c r="I31" s="590"/>
      <c r="J31" s="590"/>
      <c r="K31" s="590"/>
      <c r="L31" s="590"/>
      <c r="M31" s="590"/>
      <c r="N31" s="590"/>
      <c r="O31" s="590"/>
      <c r="P31" s="4"/>
    </row>
    <row r="32" spans="1:16" ht="15.75">
      <c r="A32" s="4"/>
      <c r="B32" s="591" t="s">
        <v>377</v>
      </c>
      <c r="C32" s="589"/>
      <c r="D32" s="589"/>
      <c r="E32" s="589"/>
      <c r="F32" s="589"/>
      <c r="G32" s="589"/>
      <c r="H32" s="589"/>
      <c r="I32" s="589"/>
      <c r="J32" s="589"/>
      <c r="K32" s="589"/>
      <c r="L32" s="589"/>
      <c r="M32" s="589"/>
      <c r="N32" s="589"/>
      <c r="O32" s="589"/>
      <c r="P32" s="4"/>
    </row>
    <row r="33" spans="1:16" ht="13.5" thickBot="1">
      <c r="A33" s="4"/>
      <c r="B33" s="2" t="s">
        <v>9</v>
      </c>
      <c r="C33" s="2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4"/>
    </row>
    <row r="34" spans="1:16" ht="21.75" customHeight="1" thickTop="1">
      <c r="A34" s="4"/>
      <c r="B34" s="68"/>
      <c r="C34" s="43" t="s">
        <v>0</v>
      </c>
      <c r="D34" s="43" t="s">
        <v>1</v>
      </c>
      <c r="E34" s="43" t="s">
        <v>2</v>
      </c>
      <c r="F34" s="43" t="s">
        <v>3</v>
      </c>
      <c r="G34" s="43" t="s">
        <v>4</v>
      </c>
      <c r="H34" s="69" t="s">
        <v>11</v>
      </c>
      <c r="I34" s="69" t="s">
        <v>5</v>
      </c>
      <c r="J34" s="69" t="s">
        <v>6</v>
      </c>
      <c r="K34" s="69" t="s">
        <v>7</v>
      </c>
      <c r="L34" s="69" t="s">
        <v>8</v>
      </c>
      <c r="M34" s="69" t="s">
        <v>12</v>
      </c>
      <c r="N34" s="69" t="s">
        <v>13</v>
      </c>
      <c r="O34" s="67" t="s">
        <v>434</v>
      </c>
      <c r="P34" s="4"/>
    </row>
    <row r="35" spans="1:16" ht="17.25" customHeight="1">
      <c r="A35" s="4"/>
      <c r="B35" s="34" t="s">
        <v>43</v>
      </c>
      <c r="C35" s="54">
        <f t="shared" ref="C35" si="22">+C36+C37+C38</f>
        <v>181709</v>
      </c>
      <c r="D35" s="35">
        <f t="shared" ref="D35:O35" si="23">+D36+D37+D38</f>
        <v>170362</v>
      </c>
      <c r="E35" s="35">
        <f t="shared" si="23"/>
        <v>178774</v>
      </c>
      <c r="F35" s="35">
        <f t="shared" si="23"/>
        <v>153061</v>
      </c>
      <c r="G35" s="35">
        <f t="shared" si="23"/>
        <v>106066</v>
      </c>
      <c r="H35" s="35">
        <f t="shared" si="23"/>
        <v>173965</v>
      </c>
      <c r="I35" s="27">
        <f t="shared" si="23"/>
        <v>101370</v>
      </c>
      <c r="J35" s="27">
        <f t="shared" si="23"/>
        <v>243501</v>
      </c>
      <c r="K35" s="27">
        <f t="shared" si="23"/>
        <v>196298</v>
      </c>
      <c r="L35" s="27">
        <f t="shared" si="23"/>
        <v>129450</v>
      </c>
      <c r="M35" s="27">
        <f t="shared" si="23"/>
        <v>104347</v>
      </c>
      <c r="N35" s="27">
        <f t="shared" si="23"/>
        <v>205975</v>
      </c>
      <c r="O35" s="55">
        <f t="shared" si="23"/>
        <v>162073.16666666666</v>
      </c>
      <c r="P35" s="4"/>
    </row>
    <row r="36" spans="1:16">
      <c r="A36" s="4"/>
      <c r="B36" s="416" t="s">
        <v>408</v>
      </c>
      <c r="C36" s="7">
        <v>128657</v>
      </c>
      <c r="D36" s="7">
        <v>114506</v>
      </c>
      <c r="E36" s="7">
        <v>74919</v>
      </c>
      <c r="F36" s="7">
        <v>99472</v>
      </c>
      <c r="G36" s="7">
        <v>78581</v>
      </c>
      <c r="H36" s="334">
        <v>102064</v>
      </c>
      <c r="I36" s="8">
        <v>92504</v>
      </c>
      <c r="J36" s="8">
        <v>123141</v>
      </c>
      <c r="K36" s="7">
        <v>133502</v>
      </c>
      <c r="L36" s="7">
        <v>82587</v>
      </c>
      <c r="M36" s="7">
        <v>73019</v>
      </c>
      <c r="N36" s="7">
        <v>162649</v>
      </c>
      <c r="O36" s="35">
        <f>AVERAGE(C36:N36)</f>
        <v>105466.75</v>
      </c>
      <c r="P36" s="4"/>
    </row>
    <row r="37" spans="1:16">
      <c r="A37" s="4"/>
      <c r="B37" s="56" t="s">
        <v>61</v>
      </c>
      <c r="C37" s="7"/>
      <c r="D37" s="7"/>
      <c r="E37" s="7"/>
      <c r="F37" s="7"/>
      <c r="G37" s="7"/>
      <c r="H37" s="334"/>
      <c r="I37" s="8"/>
      <c r="J37" s="8"/>
      <c r="K37" s="7"/>
      <c r="L37" s="7"/>
      <c r="M37" s="7"/>
      <c r="N37" s="7"/>
      <c r="O37" s="35"/>
      <c r="P37" s="4"/>
    </row>
    <row r="38" spans="1:16">
      <c r="A38" s="4"/>
      <c r="B38" s="56" t="s">
        <v>62</v>
      </c>
      <c r="C38" s="7">
        <v>53052</v>
      </c>
      <c r="D38" s="7">
        <v>55856</v>
      </c>
      <c r="E38" s="7">
        <v>103855</v>
      </c>
      <c r="F38" s="7">
        <v>53589</v>
      </c>
      <c r="G38" s="7">
        <v>27485</v>
      </c>
      <c r="H38" s="334">
        <v>71901</v>
      </c>
      <c r="I38" s="8">
        <v>8866</v>
      </c>
      <c r="J38" s="8">
        <v>120360</v>
      </c>
      <c r="K38" s="7">
        <v>62796</v>
      </c>
      <c r="L38" s="7">
        <v>46863</v>
      </c>
      <c r="M38" s="7">
        <v>31328</v>
      </c>
      <c r="N38" s="7">
        <v>43326</v>
      </c>
      <c r="O38" s="35">
        <f t="shared" ref="O38" si="24">AVERAGE(C38:N38)</f>
        <v>56606.416666666664</v>
      </c>
      <c r="P38" s="4"/>
    </row>
    <row r="39" spans="1:16">
      <c r="A39" s="4"/>
      <c r="B39" s="34" t="s">
        <v>44</v>
      </c>
      <c r="C39" s="35">
        <f>SUM(C40:C42)</f>
        <v>91605</v>
      </c>
      <c r="D39" s="35">
        <f t="shared" ref="D39:O39" si="25">+D40+D41+D42</f>
        <v>72223</v>
      </c>
      <c r="E39" s="35">
        <f t="shared" si="25"/>
        <v>125498</v>
      </c>
      <c r="F39" s="35">
        <f t="shared" si="25"/>
        <v>138256</v>
      </c>
      <c r="G39" s="35">
        <f t="shared" si="25"/>
        <v>153600</v>
      </c>
      <c r="H39" s="335">
        <f>SUM(H40:H42)</f>
        <v>96731</v>
      </c>
      <c r="I39" s="27">
        <f t="shared" si="25"/>
        <v>124835</v>
      </c>
      <c r="J39" s="27">
        <f t="shared" si="25"/>
        <v>154508</v>
      </c>
      <c r="K39" s="27">
        <f t="shared" si="25"/>
        <v>248243</v>
      </c>
      <c r="L39" s="27">
        <f t="shared" si="25"/>
        <v>154672</v>
      </c>
      <c r="M39" s="27">
        <f t="shared" si="25"/>
        <v>228594</v>
      </c>
      <c r="N39" s="27">
        <f t="shared" si="25"/>
        <v>190083</v>
      </c>
      <c r="O39" s="27">
        <f t="shared" si="25"/>
        <v>148237.33333333331</v>
      </c>
      <c r="P39" s="4"/>
    </row>
    <row r="40" spans="1:16">
      <c r="A40" s="4"/>
      <c r="B40" s="56" t="s">
        <v>60</v>
      </c>
      <c r="C40" s="7">
        <v>70331</v>
      </c>
      <c r="D40" s="7">
        <v>47128</v>
      </c>
      <c r="E40" s="7">
        <v>83033</v>
      </c>
      <c r="F40" s="7">
        <v>92202</v>
      </c>
      <c r="G40" s="7">
        <v>92315</v>
      </c>
      <c r="H40" s="334">
        <v>67929</v>
      </c>
      <c r="I40" s="8">
        <v>87776</v>
      </c>
      <c r="J40" s="8">
        <v>95893</v>
      </c>
      <c r="K40" s="7">
        <v>99249</v>
      </c>
      <c r="L40" s="7">
        <v>95711</v>
      </c>
      <c r="M40" s="7">
        <v>131076</v>
      </c>
      <c r="N40" s="7">
        <v>99838</v>
      </c>
      <c r="O40" s="35">
        <f>AVERAGE(C40:N40)</f>
        <v>88540.083333333328</v>
      </c>
      <c r="P40" s="4"/>
    </row>
    <row r="41" spans="1:16">
      <c r="A41" s="4"/>
      <c r="B41" s="56" t="s">
        <v>61</v>
      </c>
      <c r="C41" s="7">
        <v>9569</v>
      </c>
      <c r="D41" s="7">
        <v>1705</v>
      </c>
      <c r="E41" s="7">
        <v>16800</v>
      </c>
      <c r="F41" s="7">
        <v>9370</v>
      </c>
      <c r="G41" s="7">
        <v>17381</v>
      </c>
      <c r="H41" s="334">
        <v>7960</v>
      </c>
      <c r="I41" s="8">
        <v>1329</v>
      </c>
      <c r="J41" s="8">
        <v>6737</v>
      </c>
      <c r="K41" s="7">
        <v>27031</v>
      </c>
      <c r="L41" s="7">
        <v>23480</v>
      </c>
      <c r="M41" s="7">
        <v>15647</v>
      </c>
      <c r="N41" s="7">
        <v>17525</v>
      </c>
      <c r="O41" s="35">
        <f t="shared" ref="O41:O42" si="26">AVERAGE(C41:N41)</f>
        <v>12877.833333333334</v>
      </c>
      <c r="P41" s="4"/>
    </row>
    <row r="42" spans="1:16">
      <c r="A42" s="4"/>
      <c r="B42" s="56" t="s">
        <v>62</v>
      </c>
      <c r="C42" s="7">
        <v>11705</v>
      </c>
      <c r="D42" s="7">
        <v>23390</v>
      </c>
      <c r="E42" s="7">
        <v>25665</v>
      </c>
      <c r="F42" s="7">
        <v>36684</v>
      </c>
      <c r="G42" s="7">
        <v>43904</v>
      </c>
      <c r="H42" s="334">
        <v>20842</v>
      </c>
      <c r="I42" s="8">
        <v>35730</v>
      </c>
      <c r="J42" s="8">
        <v>51878</v>
      </c>
      <c r="K42" s="7">
        <v>121963</v>
      </c>
      <c r="L42" s="7">
        <v>35481</v>
      </c>
      <c r="M42" s="7">
        <v>81871</v>
      </c>
      <c r="N42" s="7">
        <v>72720</v>
      </c>
      <c r="O42" s="35">
        <f t="shared" si="26"/>
        <v>46819.416666666664</v>
      </c>
      <c r="P42" s="4"/>
    </row>
    <row r="43" spans="1:16">
      <c r="A43" s="4"/>
      <c r="B43" s="34" t="s">
        <v>45</v>
      </c>
      <c r="C43" s="35">
        <f>SUM(C44:C46)</f>
        <v>61748</v>
      </c>
      <c r="D43" s="35">
        <f t="shared" ref="D43:O43" si="27">+D44+D45+D46</f>
        <v>55990</v>
      </c>
      <c r="E43" s="35">
        <f t="shared" si="27"/>
        <v>46951</v>
      </c>
      <c r="F43" s="35">
        <f t="shared" si="27"/>
        <v>34772</v>
      </c>
      <c r="G43" s="35">
        <f t="shared" si="27"/>
        <v>40533</v>
      </c>
      <c r="H43" s="333">
        <f>SUM(H44:H46)</f>
        <v>37138</v>
      </c>
      <c r="I43" s="35">
        <f t="shared" si="27"/>
        <v>36079</v>
      </c>
      <c r="J43" s="35">
        <f t="shared" si="27"/>
        <v>54243</v>
      </c>
      <c r="K43" s="35">
        <f t="shared" si="27"/>
        <v>46847</v>
      </c>
      <c r="L43" s="35">
        <f t="shared" si="27"/>
        <v>57228</v>
      </c>
      <c r="M43" s="27">
        <f t="shared" si="27"/>
        <v>47510</v>
      </c>
      <c r="N43" s="27">
        <f t="shared" si="27"/>
        <v>34663</v>
      </c>
      <c r="O43" s="27">
        <f t="shared" si="27"/>
        <v>46493.393939393944</v>
      </c>
      <c r="P43" s="4"/>
    </row>
    <row r="44" spans="1:16">
      <c r="A44" s="4"/>
      <c r="B44" s="416" t="s">
        <v>371</v>
      </c>
      <c r="C44" s="7">
        <v>49035</v>
      </c>
      <c r="D44" s="7">
        <v>37100</v>
      </c>
      <c r="E44" s="7">
        <v>18786</v>
      </c>
      <c r="F44" s="7">
        <v>30249</v>
      </c>
      <c r="G44" s="7">
        <v>34638</v>
      </c>
      <c r="H44" s="334">
        <v>26745</v>
      </c>
      <c r="I44" s="8">
        <v>34212</v>
      </c>
      <c r="J44" s="8">
        <v>49012</v>
      </c>
      <c r="K44" s="7">
        <v>32273</v>
      </c>
      <c r="L44" s="7">
        <v>28192</v>
      </c>
      <c r="M44" s="7">
        <v>44611</v>
      </c>
      <c r="N44" s="7">
        <v>21306</v>
      </c>
      <c r="O44" s="35">
        <f>AVERAGE(C44:N44)</f>
        <v>33846.583333333336</v>
      </c>
      <c r="P44" s="4"/>
    </row>
    <row r="45" spans="1:16">
      <c r="A45" s="4"/>
      <c r="B45" s="416" t="s">
        <v>411</v>
      </c>
      <c r="C45" s="7">
        <v>505</v>
      </c>
      <c r="D45" s="7">
        <v>4605</v>
      </c>
      <c r="E45" s="7">
        <v>4534</v>
      </c>
      <c r="F45" s="7">
        <v>4523</v>
      </c>
      <c r="G45" s="7"/>
      <c r="H45" s="334">
        <v>840</v>
      </c>
      <c r="I45" s="8">
        <v>0</v>
      </c>
      <c r="J45" s="8">
        <v>0</v>
      </c>
      <c r="K45" s="7">
        <v>5907</v>
      </c>
      <c r="L45" s="7">
        <v>14694</v>
      </c>
      <c r="M45" s="7">
        <v>2899</v>
      </c>
      <c r="N45" s="7">
        <v>7899</v>
      </c>
      <c r="O45" s="35">
        <f t="shared" ref="O45:O46" si="28">AVERAGE(C45:N45)</f>
        <v>4218.727272727273</v>
      </c>
      <c r="P45" s="4"/>
    </row>
    <row r="46" spans="1:16">
      <c r="A46" s="4"/>
      <c r="B46" s="56" t="s">
        <v>62</v>
      </c>
      <c r="C46" s="7">
        <v>12208</v>
      </c>
      <c r="D46" s="7">
        <v>14285</v>
      </c>
      <c r="E46" s="7">
        <v>23631</v>
      </c>
      <c r="F46" s="7">
        <v>0</v>
      </c>
      <c r="G46" s="7">
        <v>5895</v>
      </c>
      <c r="H46" s="334">
        <v>9553</v>
      </c>
      <c r="I46" s="8">
        <v>1867</v>
      </c>
      <c r="J46" s="8">
        <v>5231</v>
      </c>
      <c r="K46" s="7">
        <v>8667</v>
      </c>
      <c r="L46" s="7">
        <v>14342</v>
      </c>
      <c r="M46" s="7">
        <v>0</v>
      </c>
      <c r="N46" s="7">
        <v>5458</v>
      </c>
      <c r="O46" s="35">
        <f t="shared" si="28"/>
        <v>8428.0833333333339</v>
      </c>
      <c r="P46" s="4"/>
    </row>
    <row r="47" spans="1:16">
      <c r="A47" s="4"/>
      <c r="B47" s="34" t="s">
        <v>46</v>
      </c>
      <c r="C47" s="35">
        <f t="shared" ref="C47" si="29">+C48+C49+C50</f>
        <v>335062</v>
      </c>
      <c r="D47" s="35">
        <f t="shared" ref="D47:N47" si="30">+D48+D49+D50</f>
        <v>298575</v>
      </c>
      <c r="E47" s="35">
        <f t="shared" si="30"/>
        <v>351223</v>
      </c>
      <c r="F47" s="35">
        <f t="shared" si="30"/>
        <v>326089</v>
      </c>
      <c r="G47" s="35">
        <f t="shared" si="30"/>
        <v>300199</v>
      </c>
      <c r="H47" s="35">
        <f>+H48+H49+H50</f>
        <v>307834</v>
      </c>
      <c r="I47" s="27">
        <f t="shared" si="30"/>
        <v>262284</v>
      </c>
      <c r="J47" s="27">
        <f t="shared" ref="J47" si="31">+J48+J49+J50</f>
        <v>452252</v>
      </c>
      <c r="K47" s="27">
        <f t="shared" si="30"/>
        <v>491388</v>
      </c>
      <c r="L47" s="27">
        <f t="shared" si="30"/>
        <v>341350</v>
      </c>
      <c r="M47" s="27">
        <f t="shared" si="30"/>
        <v>380451</v>
      </c>
      <c r="N47" s="27">
        <f t="shared" si="30"/>
        <v>430721</v>
      </c>
      <c r="O47" s="27">
        <f t="shared" ref="O47" si="32">+O48+O49+O50</f>
        <v>356452.33333333331</v>
      </c>
      <c r="P47" s="4"/>
    </row>
    <row r="48" spans="1:16">
      <c r="A48" s="4"/>
      <c r="B48" s="56" t="s">
        <v>60</v>
      </c>
      <c r="C48" s="35">
        <f t="shared" ref="C48" si="33">+C44+C40+C36</f>
        <v>248023</v>
      </c>
      <c r="D48" s="35">
        <f t="shared" ref="D48:N48" si="34">+D44+D40+D36</f>
        <v>198734</v>
      </c>
      <c r="E48" s="35">
        <f>+E44+E40+E36</f>
        <v>176738</v>
      </c>
      <c r="F48" s="35">
        <f t="shared" si="34"/>
        <v>221923</v>
      </c>
      <c r="G48" s="35">
        <f t="shared" si="34"/>
        <v>205534</v>
      </c>
      <c r="H48" s="35">
        <f>+H44+H40+H36</f>
        <v>196738</v>
      </c>
      <c r="I48" s="27">
        <f t="shared" si="34"/>
        <v>214492</v>
      </c>
      <c r="J48" s="27">
        <f t="shared" ref="J48" si="35">+J44+J40+J36</f>
        <v>268046</v>
      </c>
      <c r="K48" s="27">
        <f t="shared" si="34"/>
        <v>265024</v>
      </c>
      <c r="L48" s="27">
        <f t="shared" si="34"/>
        <v>206490</v>
      </c>
      <c r="M48" s="27">
        <f t="shared" si="34"/>
        <v>248706</v>
      </c>
      <c r="N48" s="27">
        <f t="shared" si="34"/>
        <v>283793</v>
      </c>
      <c r="O48" s="35">
        <f t="shared" ref="O48:O50" si="36">AVERAGE(C48:N48)</f>
        <v>227853.41666666666</v>
      </c>
      <c r="P48" s="4"/>
    </row>
    <row r="49" spans="1:16">
      <c r="A49" s="4"/>
      <c r="B49" s="56" t="s">
        <v>61</v>
      </c>
      <c r="C49" s="35">
        <f t="shared" ref="C49" si="37">+C45+C41+C37</f>
        <v>10074</v>
      </c>
      <c r="D49" s="35">
        <f t="shared" ref="D49:N49" si="38">+D45+D41+D37</f>
        <v>6310</v>
      </c>
      <c r="E49" s="35">
        <f>+E45+E41+E37</f>
        <v>21334</v>
      </c>
      <c r="F49" s="35">
        <f t="shared" si="38"/>
        <v>13893</v>
      </c>
      <c r="G49" s="35">
        <f t="shared" si="38"/>
        <v>17381</v>
      </c>
      <c r="H49" s="35">
        <f>+H45+H41+H37</f>
        <v>8800</v>
      </c>
      <c r="I49" s="27">
        <f t="shared" si="38"/>
        <v>1329</v>
      </c>
      <c r="J49" s="27">
        <f t="shared" ref="J49" si="39">+J45+J41+J37</f>
        <v>6737</v>
      </c>
      <c r="K49" s="27">
        <f t="shared" si="38"/>
        <v>32938</v>
      </c>
      <c r="L49" s="27">
        <f t="shared" si="38"/>
        <v>38174</v>
      </c>
      <c r="M49" s="27">
        <f t="shared" si="38"/>
        <v>18546</v>
      </c>
      <c r="N49" s="27">
        <f t="shared" si="38"/>
        <v>25424</v>
      </c>
      <c r="O49" s="35">
        <f t="shared" si="36"/>
        <v>16745</v>
      </c>
      <c r="P49" s="4"/>
    </row>
    <row r="50" spans="1:16">
      <c r="A50" s="4"/>
      <c r="B50" s="56" t="s">
        <v>62</v>
      </c>
      <c r="C50" s="35">
        <f t="shared" ref="C50" si="40">+C46+C42+C38</f>
        <v>76965</v>
      </c>
      <c r="D50" s="35">
        <f t="shared" ref="D50:N50" si="41">+D46+D42+D38</f>
        <v>93531</v>
      </c>
      <c r="E50" s="35">
        <f>+E46+E42+E38</f>
        <v>153151</v>
      </c>
      <c r="F50" s="35">
        <f t="shared" si="41"/>
        <v>90273</v>
      </c>
      <c r="G50" s="35">
        <f t="shared" si="41"/>
        <v>77284</v>
      </c>
      <c r="H50" s="35">
        <f>+H46+H42+H38</f>
        <v>102296</v>
      </c>
      <c r="I50" s="35">
        <f t="shared" si="41"/>
        <v>46463</v>
      </c>
      <c r="J50" s="35">
        <f t="shared" ref="J50" si="42">+J46+J42+J38</f>
        <v>177469</v>
      </c>
      <c r="K50" s="27">
        <f t="shared" si="41"/>
        <v>193426</v>
      </c>
      <c r="L50" s="27">
        <f t="shared" si="41"/>
        <v>96686</v>
      </c>
      <c r="M50" s="27">
        <f t="shared" si="41"/>
        <v>113199</v>
      </c>
      <c r="N50" s="27">
        <f t="shared" si="41"/>
        <v>121504</v>
      </c>
      <c r="O50" s="35">
        <f t="shared" si="36"/>
        <v>111853.91666666667</v>
      </c>
      <c r="P50" s="4"/>
    </row>
    <row r="51" spans="1:16" ht="19.5" customHeight="1">
      <c r="A51" s="4"/>
      <c r="B51" s="395" t="s">
        <v>390</v>
      </c>
      <c r="C51" s="63">
        <v>44422</v>
      </c>
      <c r="D51" s="63">
        <v>53132</v>
      </c>
      <c r="E51" s="63">
        <v>35307</v>
      </c>
      <c r="F51" s="63">
        <v>44037</v>
      </c>
      <c r="G51" s="63">
        <v>50358</v>
      </c>
      <c r="H51" s="503">
        <v>56990</v>
      </c>
      <c r="I51" s="350">
        <v>47200</v>
      </c>
      <c r="J51" s="350">
        <v>42074</v>
      </c>
      <c r="K51" s="63">
        <v>79083</v>
      </c>
      <c r="L51" s="63">
        <v>40800</v>
      </c>
      <c r="M51" s="63">
        <v>48008</v>
      </c>
      <c r="N51" s="63">
        <v>72796</v>
      </c>
      <c r="O51" s="350">
        <f t="shared" ref="O51:O52" si="43">AVERAGE(C51:N51)</f>
        <v>51183.916666666664</v>
      </c>
      <c r="P51" s="4"/>
    </row>
    <row r="52" spans="1:16" ht="19.5" customHeight="1">
      <c r="A52" s="4"/>
      <c r="B52" s="395" t="s">
        <v>407</v>
      </c>
      <c r="C52" s="63">
        <v>21501</v>
      </c>
      <c r="D52" s="63">
        <v>19913</v>
      </c>
      <c r="E52" s="63">
        <v>50510</v>
      </c>
      <c r="F52" s="63">
        <v>27395</v>
      </c>
      <c r="G52" s="63">
        <v>31556</v>
      </c>
      <c r="H52" s="63">
        <v>47557</v>
      </c>
      <c r="I52" s="350">
        <v>94788</v>
      </c>
      <c r="J52" s="350">
        <v>21167</v>
      </c>
      <c r="K52" s="350">
        <v>84787</v>
      </c>
      <c r="L52" s="350">
        <v>93587</v>
      </c>
      <c r="M52" s="350">
        <v>237433</v>
      </c>
      <c r="N52" s="350">
        <v>67603</v>
      </c>
      <c r="O52" s="35">
        <f t="shared" si="43"/>
        <v>66483.083333333328</v>
      </c>
      <c r="P52" s="4"/>
    </row>
    <row r="53" spans="1:16" ht="21" customHeight="1" thickBot="1">
      <c r="A53" s="4"/>
      <c r="B53" s="501" t="s">
        <v>47</v>
      </c>
      <c r="C53" s="46">
        <f t="shared" ref="C53:O53" si="44">+C51+C47+C52</f>
        <v>400985</v>
      </c>
      <c r="D53" s="46">
        <f t="shared" si="44"/>
        <v>371620</v>
      </c>
      <c r="E53" s="46">
        <f t="shared" si="44"/>
        <v>437040</v>
      </c>
      <c r="F53" s="46">
        <f t="shared" si="44"/>
        <v>397521</v>
      </c>
      <c r="G53" s="46">
        <f t="shared" si="44"/>
        <v>382113</v>
      </c>
      <c r="H53" s="46">
        <f t="shared" si="44"/>
        <v>412381</v>
      </c>
      <c r="I53" s="46">
        <f t="shared" si="44"/>
        <v>404272</v>
      </c>
      <c r="J53" s="46">
        <f t="shared" si="44"/>
        <v>515493</v>
      </c>
      <c r="K53" s="46">
        <f t="shared" si="44"/>
        <v>655258</v>
      </c>
      <c r="L53" s="46">
        <f t="shared" si="44"/>
        <v>475737</v>
      </c>
      <c r="M53" s="46">
        <f t="shared" si="44"/>
        <v>665892</v>
      </c>
      <c r="N53" s="46">
        <f t="shared" si="44"/>
        <v>571120</v>
      </c>
      <c r="O53" s="46">
        <f t="shared" si="44"/>
        <v>474119.33333333331</v>
      </c>
      <c r="P53" s="4"/>
    </row>
    <row r="54" spans="1:16" ht="15.75" customHeight="1" thickTop="1">
      <c r="A54" s="4"/>
      <c r="B54" s="504" t="s">
        <v>409</v>
      </c>
      <c r="C54" s="445"/>
      <c r="D54" s="305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4"/>
    </row>
    <row r="55" spans="1:16" ht="12.75" customHeight="1">
      <c r="A55" s="4"/>
      <c r="B55" s="441" t="s">
        <v>412</v>
      </c>
      <c r="C55" s="441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"/>
    </row>
    <row r="56" spans="1:16" ht="13.5" thickBot="1">
      <c r="A56" s="4"/>
      <c r="B56" s="446" t="s">
        <v>413</v>
      </c>
      <c r="C56" s="446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4"/>
    </row>
    <row r="57" spans="1:16" ht="13.5" thickTop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 t="s">
        <v>9</v>
      </c>
      <c r="P59" s="4"/>
    </row>
    <row r="60" spans="1:1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</sheetData>
  <mergeCells count="7">
    <mergeCell ref="B30:O30"/>
    <mergeCell ref="B31:O31"/>
    <mergeCell ref="B32:O32"/>
    <mergeCell ref="B2:O2"/>
    <mergeCell ref="B3:O3"/>
    <mergeCell ref="B4:O4"/>
    <mergeCell ref="B29:O29"/>
  </mergeCells>
  <phoneticPr fontId="0" type="noConversion"/>
  <hyperlinks>
    <hyperlink ref="O59" location="INDICE!C3" display="Volver al Indice"/>
    <hyperlink ref="B5" location="INDICE!C3" display="Volver al Indice"/>
    <hyperlink ref="B33" location="INDICE!C3" display="Volver al Indice"/>
  </hyperlinks>
  <printOptions horizontalCentered="1"/>
  <pageMargins left="0.19685039370078741" right="0.19685039370078741" top="0.35433070866141736" bottom="0.98425196850393704" header="0" footer="0"/>
  <pageSetup scale="6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A1:P47"/>
  <sheetViews>
    <sheetView topLeftCell="B1" workbookViewId="0">
      <selection activeCell="B14" sqref="B14"/>
    </sheetView>
  </sheetViews>
  <sheetFormatPr baseColWidth="10" defaultColWidth="4.85546875" defaultRowHeight="13.5" customHeight="1"/>
  <cols>
    <col min="1" max="1" width="7.5703125" customWidth="1"/>
    <col min="2" max="2" width="13.5703125" bestFit="1" customWidth="1"/>
    <col min="3" max="10" width="9.140625" bestFit="1" customWidth="1"/>
    <col min="11" max="11" width="12.140625" customWidth="1"/>
    <col min="12" max="12" width="9.28515625" bestFit="1" customWidth="1"/>
    <col min="13" max="13" width="12.140625" bestFit="1" customWidth="1"/>
    <col min="14" max="14" width="11.28515625" bestFit="1" customWidth="1"/>
    <col min="15" max="15" width="13.42578125" bestFit="1" customWidth="1"/>
    <col min="16" max="16" width="1.85546875" bestFit="1" customWidth="1"/>
  </cols>
  <sheetData>
    <row r="1" spans="1:16" ht="13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3.5" customHeight="1">
      <c r="A2" s="4"/>
      <c r="B2" s="71" t="s">
        <v>67</v>
      </c>
      <c r="C2" s="71"/>
      <c r="D2" s="71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65"/>
    </row>
    <row r="3" spans="1:16" ht="18.75" customHeight="1">
      <c r="A3" s="4"/>
      <c r="B3" s="140" t="s">
        <v>377</v>
      </c>
      <c r="C3" s="73"/>
      <c r="D3" s="71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65"/>
    </row>
    <row r="4" spans="1:16" ht="13.5" customHeight="1" thickBot="1">
      <c r="A4" s="4"/>
      <c r="B4" s="2" t="s">
        <v>9</v>
      </c>
      <c r="C4" s="75"/>
      <c r="D4" s="75"/>
      <c r="E4" s="75"/>
      <c r="F4" s="75"/>
      <c r="G4" s="74"/>
      <c r="H4" s="74"/>
      <c r="I4" s="74"/>
      <c r="J4" s="74"/>
      <c r="K4" s="74"/>
      <c r="L4" s="74"/>
      <c r="M4" s="74"/>
      <c r="N4" s="74"/>
      <c r="O4" s="74"/>
      <c r="P4" s="65"/>
    </row>
    <row r="5" spans="1:16" ht="13.5" customHeight="1" thickTop="1">
      <c r="A5" s="4"/>
      <c r="B5" s="76" t="s">
        <v>68</v>
      </c>
      <c r="C5" s="66" t="s">
        <v>0</v>
      </c>
      <c r="D5" s="66" t="s">
        <v>1</v>
      </c>
      <c r="E5" s="66" t="s">
        <v>2</v>
      </c>
      <c r="F5" s="66" t="s">
        <v>3</v>
      </c>
      <c r="G5" s="66" t="s">
        <v>4</v>
      </c>
      <c r="H5" s="67" t="s">
        <v>11</v>
      </c>
      <c r="I5" s="67" t="s">
        <v>5</v>
      </c>
      <c r="J5" s="67" t="s">
        <v>6</v>
      </c>
      <c r="K5" s="67" t="s">
        <v>7</v>
      </c>
      <c r="L5" s="67" t="s">
        <v>8</v>
      </c>
      <c r="M5" s="67" t="s">
        <v>12</v>
      </c>
      <c r="N5" s="67" t="s">
        <v>13</v>
      </c>
      <c r="O5" s="77" t="s">
        <v>14</v>
      </c>
      <c r="P5" s="78"/>
    </row>
    <row r="6" spans="1:16" ht="13.5" customHeight="1">
      <c r="A6" s="4"/>
      <c r="B6" s="79" t="s">
        <v>69</v>
      </c>
      <c r="C6" s="95">
        <v>37840</v>
      </c>
      <c r="D6" s="96">
        <v>37403</v>
      </c>
      <c r="E6" s="96">
        <v>38300</v>
      </c>
      <c r="F6" s="96">
        <v>38241</v>
      </c>
      <c r="G6" s="96">
        <v>38472</v>
      </c>
      <c r="H6" s="82">
        <v>38872</v>
      </c>
      <c r="I6" s="82">
        <v>38773</v>
      </c>
      <c r="J6" s="82">
        <v>38955</v>
      </c>
      <c r="K6" s="82">
        <v>39007</v>
      </c>
      <c r="L6" s="82">
        <v>39442</v>
      </c>
      <c r="M6" s="82">
        <v>40007</v>
      </c>
      <c r="N6" s="82">
        <v>39763</v>
      </c>
      <c r="O6" s="84">
        <f>ROUND(AVERAGE(C6:N6),0)</f>
        <v>38756</v>
      </c>
      <c r="P6" s="65"/>
    </row>
    <row r="7" spans="1:16" ht="13.5" customHeight="1">
      <c r="A7" s="4"/>
      <c r="B7" s="79" t="s">
        <v>70</v>
      </c>
      <c r="C7" s="98">
        <v>10883</v>
      </c>
      <c r="D7" s="96">
        <v>10853</v>
      </c>
      <c r="E7" s="96">
        <v>10903</v>
      </c>
      <c r="F7" s="96">
        <v>10908</v>
      </c>
      <c r="G7" s="96">
        <v>10898</v>
      </c>
      <c r="H7" s="83">
        <v>10909</v>
      </c>
      <c r="I7" s="83">
        <v>10951</v>
      </c>
      <c r="J7" s="83">
        <v>10951</v>
      </c>
      <c r="K7" s="83">
        <v>10864</v>
      </c>
      <c r="L7" s="83">
        <v>10861</v>
      </c>
      <c r="M7" s="83">
        <v>10854</v>
      </c>
      <c r="N7" s="83">
        <v>10892</v>
      </c>
      <c r="O7" s="84">
        <f t="shared" ref="O7:O10" si="0">ROUND(AVERAGE(C7:N7),0)</f>
        <v>10894</v>
      </c>
      <c r="P7" s="65"/>
    </row>
    <row r="8" spans="1:16" ht="13.5" customHeight="1">
      <c r="A8" s="4"/>
      <c r="B8" s="79" t="s">
        <v>71</v>
      </c>
      <c r="C8" s="98">
        <v>7721</v>
      </c>
      <c r="D8" s="96">
        <v>7734</v>
      </c>
      <c r="E8" s="96">
        <v>7727</v>
      </c>
      <c r="F8" s="96">
        <v>7738</v>
      </c>
      <c r="G8" s="96">
        <v>7740</v>
      </c>
      <c r="H8" s="83">
        <v>7725</v>
      </c>
      <c r="I8" s="83">
        <v>7733</v>
      </c>
      <c r="J8" s="83">
        <v>7761</v>
      </c>
      <c r="K8" s="83">
        <v>7761</v>
      </c>
      <c r="L8" s="83">
        <v>7770</v>
      </c>
      <c r="M8" s="83">
        <v>7769</v>
      </c>
      <c r="N8" s="83">
        <v>7768</v>
      </c>
      <c r="O8" s="84">
        <f t="shared" si="0"/>
        <v>7746</v>
      </c>
      <c r="P8" s="65"/>
    </row>
    <row r="9" spans="1:16" ht="13.5" customHeight="1">
      <c r="A9" s="4"/>
      <c r="B9" s="79" t="s">
        <v>72</v>
      </c>
      <c r="C9" s="98">
        <v>14063</v>
      </c>
      <c r="D9" s="96">
        <v>13963</v>
      </c>
      <c r="E9" s="96">
        <v>13930</v>
      </c>
      <c r="F9" s="96">
        <v>13889</v>
      </c>
      <c r="G9" s="96">
        <v>13835</v>
      </c>
      <c r="H9" s="83">
        <v>13783</v>
      </c>
      <c r="I9" s="83">
        <v>13817</v>
      </c>
      <c r="J9" s="83">
        <v>13788</v>
      </c>
      <c r="K9" s="83">
        <v>13709</v>
      </c>
      <c r="L9" s="83">
        <v>13686</v>
      </c>
      <c r="M9" s="83">
        <v>13616</v>
      </c>
      <c r="N9" s="83">
        <v>13576</v>
      </c>
      <c r="O9" s="84">
        <f t="shared" si="0"/>
        <v>13805</v>
      </c>
      <c r="P9" s="65"/>
    </row>
    <row r="10" spans="1:16" ht="13.5" customHeight="1">
      <c r="A10" s="4"/>
      <c r="B10" s="79" t="s">
        <v>73</v>
      </c>
      <c r="C10" s="99">
        <v>9823</v>
      </c>
      <c r="D10" s="96">
        <v>9865</v>
      </c>
      <c r="E10" s="96">
        <v>9913</v>
      </c>
      <c r="F10" s="96">
        <v>9807</v>
      </c>
      <c r="G10" s="96">
        <v>9771</v>
      </c>
      <c r="H10" s="83">
        <v>9849</v>
      </c>
      <c r="I10" s="83">
        <v>9861</v>
      </c>
      <c r="J10" s="83">
        <v>9712</v>
      </c>
      <c r="K10" s="83">
        <v>9725</v>
      </c>
      <c r="L10" s="83">
        <v>9580</v>
      </c>
      <c r="M10" s="83">
        <v>9793</v>
      </c>
      <c r="N10" s="83">
        <v>9623</v>
      </c>
      <c r="O10" s="84">
        <f t="shared" si="0"/>
        <v>9777</v>
      </c>
      <c r="P10" s="65"/>
    </row>
    <row r="11" spans="1:16" ht="13.5" customHeight="1" thickBot="1">
      <c r="A11" s="4"/>
      <c r="B11" s="86" t="s">
        <v>42</v>
      </c>
      <c r="C11" s="87">
        <f>SUM(C6:C10)</f>
        <v>80330</v>
      </c>
      <c r="D11" s="87">
        <f t="shared" ref="D11:O11" si="1">SUM(D6:D10)</f>
        <v>79818</v>
      </c>
      <c r="E11" s="87">
        <f t="shared" si="1"/>
        <v>80773</v>
      </c>
      <c r="F11" s="87">
        <f t="shared" si="1"/>
        <v>80583</v>
      </c>
      <c r="G11" s="87">
        <f t="shared" si="1"/>
        <v>80716</v>
      </c>
      <c r="H11" s="88">
        <f t="shared" si="1"/>
        <v>81138</v>
      </c>
      <c r="I11" s="88">
        <f t="shared" si="1"/>
        <v>81135</v>
      </c>
      <c r="J11" s="88">
        <f t="shared" si="1"/>
        <v>81167</v>
      </c>
      <c r="K11" s="88">
        <f t="shared" si="1"/>
        <v>81066</v>
      </c>
      <c r="L11" s="88">
        <f t="shared" si="1"/>
        <v>81339</v>
      </c>
      <c r="M11" s="88">
        <f t="shared" si="1"/>
        <v>82039</v>
      </c>
      <c r="N11" s="88">
        <f t="shared" si="1"/>
        <v>81622</v>
      </c>
      <c r="O11" s="88">
        <f t="shared" si="1"/>
        <v>80978</v>
      </c>
      <c r="P11" s="89"/>
    </row>
    <row r="12" spans="1:16" ht="13.5" customHeight="1" thickTop="1">
      <c r="A12" s="4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4"/>
    </row>
    <row r="13" spans="1:16" ht="13.5" customHeight="1">
      <c r="A13" s="4"/>
      <c r="B13" s="71" t="s">
        <v>74</v>
      </c>
      <c r="C13" s="71"/>
      <c r="D13" s="71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90" t="s">
        <v>15</v>
      </c>
    </row>
    <row r="14" spans="1:16" ht="15" customHeight="1">
      <c r="A14" s="4"/>
      <c r="B14" s="472" t="s">
        <v>377</v>
      </c>
      <c r="C14" s="73"/>
      <c r="D14" s="71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90" t="s">
        <v>15</v>
      </c>
    </row>
    <row r="15" spans="1:16" ht="13.5" customHeight="1" thickBot="1">
      <c r="A15" s="4"/>
      <c r="B15" s="74"/>
      <c r="C15" s="75"/>
      <c r="D15" s="75"/>
      <c r="E15" s="75"/>
      <c r="F15" s="75"/>
      <c r="G15" s="74"/>
      <c r="H15" s="74"/>
      <c r="I15" s="74"/>
      <c r="J15" s="74"/>
      <c r="K15" s="74"/>
      <c r="L15" s="74"/>
      <c r="M15" s="74"/>
      <c r="N15" s="74"/>
      <c r="O15" s="74"/>
      <c r="P15" s="65"/>
    </row>
    <row r="16" spans="1:16" ht="13.5" customHeight="1" thickTop="1">
      <c r="A16" s="4"/>
      <c r="B16" s="76" t="s">
        <v>68</v>
      </c>
      <c r="C16" s="66" t="s">
        <v>0</v>
      </c>
      <c r="D16" s="66" t="s">
        <v>1</v>
      </c>
      <c r="E16" s="66" t="s">
        <v>2</v>
      </c>
      <c r="F16" s="66" t="s">
        <v>3</v>
      </c>
      <c r="G16" s="66" t="s">
        <v>4</v>
      </c>
      <c r="H16" s="67" t="s">
        <v>11</v>
      </c>
      <c r="I16" s="67" t="s">
        <v>5</v>
      </c>
      <c r="J16" s="67" t="s">
        <v>6</v>
      </c>
      <c r="K16" s="67" t="s">
        <v>7</v>
      </c>
      <c r="L16" s="67" t="s">
        <v>8</v>
      </c>
      <c r="M16" s="67" t="s">
        <v>12</v>
      </c>
      <c r="N16" s="67" t="s">
        <v>13</v>
      </c>
      <c r="O16" s="77" t="s">
        <v>14</v>
      </c>
      <c r="P16" s="91"/>
    </row>
    <row r="17" spans="1:16" ht="13.5" customHeight="1">
      <c r="A17" s="4"/>
      <c r="B17" s="79" t="s">
        <v>69</v>
      </c>
      <c r="C17" s="95">
        <v>2265432</v>
      </c>
      <c r="D17" s="96">
        <v>2252440</v>
      </c>
      <c r="E17" s="96">
        <v>2271949</v>
      </c>
      <c r="F17" s="96">
        <v>2288581</v>
      </c>
      <c r="G17" s="96">
        <v>2277270</v>
      </c>
      <c r="H17" s="82">
        <v>2264440</v>
      </c>
      <c r="I17" s="82">
        <v>2256481</v>
      </c>
      <c r="J17" s="82">
        <v>2285210</v>
      </c>
      <c r="K17" s="82">
        <v>2282568</v>
      </c>
      <c r="L17" s="82">
        <v>2280936</v>
      </c>
      <c r="M17" s="82">
        <v>2314266</v>
      </c>
      <c r="N17" s="82">
        <v>2385887</v>
      </c>
      <c r="O17" s="84">
        <f>ROUND(AVERAGE(C17:N17),0)</f>
        <v>2285455</v>
      </c>
      <c r="P17" s="65"/>
    </row>
    <row r="18" spans="1:16" ht="13.5" customHeight="1">
      <c r="A18" s="4"/>
      <c r="B18" s="79" t="s">
        <v>70</v>
      </c>
      <c r="C18" s="98">
        <v>791670</v>
      </c>
      <c r="D18" s="96">
        <v>793020</v>
      </c>
      <c r="E18" s="96">
        <v>793493</v>
      </c>
      <c r="F18" s="96">
        <v>802284</v>
      </c>
      <c r="G18" s="96">
        <v>800945</v>
      </c>
      <c r="H18" s="83">
        <v>801149</v>
      </c>
      <c r="I18" s="83">
        <v>806009</v>
      </c>
      <c r="J18" s="83">
        <v>810669</v>
      </c>
      <c r="K18" s="83">
        <v>818548</v>
      </c>
      <c r="L18" s="83">
        <v>822469</v>
      </c>
      <c r="M18" s="83">
        <v>838513</v>
      </c>
      <c r="N18" s="83">
        <v>855033</v>
      </c>
      <c r="O18" s="84">
        <f t="shared" ref="O18:O21" si="2">ROUND(AVERAGE(C18:N18),0)</f>
        <v>811150</v>
      </c>
      <c r="P18" s="65"/>
    </row>
    <row r="19" spans="1:16" ht="13.5" customHeight="1">
      <c r="A19" s="4"/>
      <c r="B19" s="79" t="s">
        <v>71</v>
      </c>
      <c r="C19" s="98">
        <v>418781</v>
      </c>
      <c r="D19" s="96">
        <v>425389</v>
      </c>
      <c r="E19" s="96">
        <v>424575</v>
      </c>
      <c r="F19" s="96">
        <v>428425</v>
      </c>
      <c r="G19" s="96">
        <v>435394</v>
      </c>
      <c r="H19" s="83">
        <v>439815</v>
      </c>
      <c r="I19" s="83">
        <v>446589</v>
      </c>
      <c r="J19" s="83">
        <v>456085</v>
      </c>
      <c r="K19" s="83">
        <v>439444</v>
      </c>
      <c r="L19" s="83">
        <v>444700</v>
      </c>
      <c r="M19" s="83">
        <v>451377</v>
      </c>
      <c r="N19" s="83">
        <v>451599</v>
      </c>
      <c r="O19" s="84">
        <f t="shared" si="2"/>
        <v>438514</v>
      </c>
      <c r="P19" s="65"/>
    </row>
    <row r="20" spans="1:16" ht="13.5" customHeight="1">
      <c r="A20" s="4"/>
      <c r="B20" s="79" t="s">
        <v>72</v>
      </c>
      <c r="C20" s="98">
        <v>427828</v>
      </c>
      <c r="D20" s="96">
        <v>425483</v>
      </c>
      <c r="E20" s="96">
        <v>421755</v>
      </c>
      <c r="F20" s="96">
        <v>426028</v>
      </c>
      <c r="G20" s="96">
        <v>418405</v>
      </c>
      <c r="H20" s="83">
        <v>404316</v>
      </c>
      <c r="I20" s="83">
        <v>403268</v>
      </c>
      <c r="J20" s="83">
        <v>404050</v>
      </c>
      <c r="K20" s="83">
        <v>404051</v>
      </c>
      <c r="L20" s="83">
        <v>398094</v>
      </c>
      <c r="M20" s="83">
        <v>409646</v>
      </c>
      <c r="N20" s="83">
        <v>406785</v>
      </c>
      <c r="O20" s="84">
        <f t="shared" si="2"/>
        <v>412476</v>
      </c>
      <c r="P20" s="65"/>
    </row>
    <row r="21" spans="1:16" ht="13.5" customHeight="1">
      <c r="A21" s="4"/>
      <c r="B21" s="79" t="s">
        <v>73</v>
      </c>
      <c r="C21" s="99">
        <v>156527</v>
      </c>
      <c r="D21" s="96">
        <v>157900</v>
      </c>
      <c r="E21" s="96">
        <v>157649</v>
      </c>
      <c r="F21" s="96">
        <v>157097</v>
      </c>
      <c r="G21" s="96">
        <v>154544</v>
      </c>
      <c r="H21" s="83">
        <v>155273</v>
      </c>
      <c r="I21" s="83">
        <v>156181</v>
      </c>
      <c r="J21" s="83">
        <v>157372</v>
      </c>
      <c r="K21" s="83">
        <v>155715</v>
      </c>
      <c r="L21" s="83">
        <v>153831</v>
      </c>
      <c r="M21" s="83">
        <v>154628</v>
      </c>
      <c r="N21" s="83">
        <v>155161</v>
      </c>
      <c r="O21" s="84">
        <f t="shared" si="2"/>
        <v>155990</v>
      </c>
      <c r="P21" s="65"/>
    </row>
    <row r="22" spans="1:16" ht="13.5" customHeight="1" thickBot="1">
      <c r="A22" s="4"/>
      <c r="B22" s="86" t="s">
        <v>42</v>
      </c>
      <c r="C22" s="87">
        <f>SUM(C17:C21)</f>
        <v>4060238</v>
      </c>
      <c r="D22" s="87">
        <f t="shared" ref="D22:N22" si="3">SUM(D17:D21)</f>
        <v>4054232</v>
      </c>
      <c r="E22" s="87">
        <f t="shared" si="3"/>
        <v>4069421</v>
      </c>
      <c r="F22" s="87">
        <f t="shared" si="3"/>
        <v>4102415</v>
      </c>
      <c r="G22" s="87">
        <f t="shared" si="3"/>
        <v>4086558</v>
      </c>
      <c r="H22" s="88">
        <f t="shared" si="3"/>
        <v>4064993</v>
      </c>
      <c r="I22" s="88">
        <f>SUM(I17:I21)</f>
        <v>4068528</v>
      </c>
      <c r="J22" s="88">
        <f>SUM(J17:J21)</f>
        <v>4113386</v>
      </c>
      <c r="K22" s="88">
        <f t="shared" si="3"/>
        <v>4100326</v>
      </c>
      <c r="L22" s="88">
        <f t="shared" si="3"/>
        <v>4100030</v>
      </c>
      <c r="M22" s="88">
        <f t="shared" si="3"/>
        <v>4168430</v>
      </c>
      <c r="N22" s="88">
        <f t="shared" si="3"/>
        <v>4254465</v>
      </c>
      <c r="O22" s="88">
        <f>SUM(O17:O21)</f>
        <v>4103585</v>
      </c>
      <c r="P22" s="93"/>
    </row>
    <row r="23" spans="1:16" ht="13.5" customHeight="1" thickTop="1">
      <c r="A23" s="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4"/>
    </row>
    <row r="24" spans="1:16" ht="13.5" customHeight="1">
      <c r="A24" s="4"/>
      <c r="B24" s="71" t="s">
        <v>75</v>
      </c>
      <c r="C24" s="71"/>
      <c r="D24" s="71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90" t="s">
        <v>15</v>
      </c>
    </row>
    <row r="25" spans="1:16" ht="17.25" customHeight="1">
      <c r="A25" s="4"/>
      <c r="B25" s="472" t="s">
        <v>377</v>
      </c>
      <c r="C25" s="73"/>
      <c r="D25" s="71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90" t="s">
        <v>15</v>
      </c>
    </row>
    <row r="26" spans="1:16" ht="13.5" customHeight="1" thickBot="1">
      <c r="A26" s="4"/>
      <c r="B26" s="74"/>
      <c r="C26" s="75"/>
      <c r="D26" s="75"/>
      <c r="E26" s="75"/>
      <c r="F26" s="75"/>
      <c r="G26" s="74"/>
      <c r="H26" s="74"/>
      <c r="I26" s="74"/>
      <c r="J26" s="74"/>
      <c r="K26" s="74"/>
      <c r="L26" s="74"/>
      <c r="M26" s="74"/>
      <c r="N26" s="74"/>
      <c r="O26" s="74"/>
      <c r="P26" s="65"/>
    </row>
    <row r="27" spans="1:16" ht="13.5" customHeight="1" thickTop="1">
      <c r="A27" s="4"/>
      <c r="B27" s="94" t="s">
        <v>68</v>
      </c>
      <c r="C27" s="66" t="s">
        <v>0</v>
      </c>
      <c r="D27" s="66" t="s">
        <v>1</v>
      </c>
      <c r="E27" s="66" t="s">
        <v>2</v>
      </c>
      <c r="F27" s="66" t="s">
        <v>3</v>
      </c>
      <c r="G27" s="66" t="s">
        <v>4</v>
      </c>
      <c r="H27" s="67" t="s">
        <v>11</v>
      </c>
      <c r="I27" s="67" t="s">
        <v>5</v>
      </c>
      <c r="J27" s="67" t="s">
        <v>6</v>
      </c>
      <c r="K27" s="67" t="s">
        <v>7</v>
      </c>
      <c r="L27" s="67" t="s">
        <v>8</v>
      </c>
      <c r="M27" s="67" t="s">
        <v>12</v>
      </c>
      <c r="N27" s="67" t="s">
        <v>13</v>
      </c>
      <c r="O27" s="77" t="s">
        <v>14</v>
      </c>
      <c r="P27" s="78"/>
    </row>
    <row r="28" spans="1:16" ht="18" customHeight="1">
      <c r="A28" s="4"/>
      <c r="B28" s="79" t="s">
        <v>69</v>
      </c>
      <c r="C28" s="95">
        <v>351303</v>
      </c>
      <c r="D28" s="96">
        <v>352351</v>
      </c>
      <c r="E28" s="96">
        <v>354265</v>
      </c>
      <c r="F28" s="96">
        <v>354017</v>
      </c>
      <c r="G28" s="96">
        <v>355606</v>
      </c>
      <c r="H28" s="82">
        <v>356047</v>
      </c>
      <c r="I28" s="82">
        <v>356849</v>
      </c>
      <c r="J28" s="82">
        <v>357696</v>
      </c>
      <c r="K28" s="82">
        <v>358692</v>
      </c>
      <c r="L28" s="82">
        <v>360765</v>
      </c>
      <c r="M28" s="82">
        <v>362010</v>
      </c>
      <c r="N28" s="82">
        <v>363618</v>
      </c>
      <c r="O28" s="84">
        <f>ROUND(AVERAGE(C28:N28),0)</f>
        <v>356935</v>
      </c>
      <c r="P28" s="97"/>
    </row>
    <row r="29" spans="1:16" ht="13.5" customHeight="1">
      <c r="A29" s="4"/>
      <c r="B29" s="79" t="s">
        <v>70</v>
      </c>
      <c r="C29" s="98">
        <v>230808</v>
      </c>
      <c r="D29" s="96">
        <v>232044</v>
      </c>
      <c r="E29" s="96">
        <v>234980</v>
      </c>
      <c r="F29" s="96">
        <v>237248</v>
      </c>
      <c r="G29" s="96">
        <v>239522</v>
      </c>
      <c r="H29" s="83">
        <v>241661</v>
      </c>
      <c r="I29" s="83">
        <v>243453</v>
      </c>
      <c r="J29" s="83">
        <v>244094</v>
      </c>
      <c r="K29" s="83">
        <v>246732</v>
      </c>
      <c r="L29" s="83">
        <v>248777</v>
      </c>
      <c r="M29" s="83">
        <v>248811</v>
      </c>
      <c r="N29" s="83">
        <v>247652</v>
      </c>
      <c r="O29" s="84">
        <f t="shared" ref="O29:O32" si="4">ROUND(AVERAGE(C29:N29),0)</f>
        <v>241315</v>
      </c>
      <c r="P29" s="97"/>
    </row>
    <row r="30" spans="1:16" ht="13.5" customHeight="1">
      <c r="A30" s="4"/>
      <c r="B30" s="79" t="s">
        <v>344</v>
      </c>
      <c r="C30" s="98">
        <v>582338</v>
      </c>
      <c r="D30" s="96">
        <v>583192</v>
      </c>
      <c r="E30" s="96">
        <v>582925</v>
      </c>
      <c r="F30" s="96">
        <v>584020</v>
      </c>
      <c r="G30" s="96">
        <v>584486</v>
      </c>
      <c r="H30" s="83">
        <v>578525</v>
      </c>
      <c r="I30" s="83">
        <v>579496</v>
      </c>
      <c r="J30" s="83">
        <v>581697</v>
      </c>
      <c r="K30" s="83">
        <v>583024</v>
      </c>
      <c r="L30" s="83">
        <v>582267</v>
      </c>
      <c r="M30" s="83">
        <v>584042</v>
      </c>
      <c r="N30" s="83">
        <v>587228</v>
      </c>
      <c r="O30" s="84">
        <f t="shared" si="4"/>
        <v>582770</v>
      </c>
      <c r="P30" s="97"/>
    </row>
    <row r="31" spans="1:16" ht="13.5" customHeight="1">
      <c r="A31" s="4"/>
      <c r="B31" s="79" t="s">
        <v>72</v>
      </c>
      <c r="C31" s="98">
        <v>146960</v>
      </c>
      <c r="D31" s="96">
        <v>145622</v>
      </c>
      <c r="E31" s="96">
        <v>142830</v>
      </c>
      <c r="F31" s="96">
        <v>143212</v>
      </c>
      <c r="G31" s="96">
        <v>144549</v>
      </c>
      <c r="H31" s="83">
        <v>145503</v>
      </c>
      <c r="I31" s="83">
        <v>144781</v>
      </c>
      <c r="J31" s="83">
        <v>143203</v>
      </c>
      <c r="K31" s="83">
        <v>141913</v>
      </c>
      <c r="L31" s="83">
        <v>139711</v>
      </c>
      <c r="M31" s="83">
        <v>137226</v>
      </c>
      <c r="N31" s="83">
        <v>134460</v>
      </c>
      <c r="O31" s="84">
        <f t="shared" si="4"/>
        <v>142498</v>
      </c>
      <c r="P31" s="97"/>
    </row>
    <row r="32" spans="1:16" ht="13.5" customHeight="1">
      <c r="A32" s="4"/>
      <c r="B32" s="79" t="s">
        <v>73</v>
      </c>
      <c r="C32" s="99">
        <v>41277</v>
      </c>
      <c r="D32" s="96">
        <v>42507</v>
      </c>
      <c r="E32" s="96">
        <v>43317</v>
      </c>
      <c r="F32" s="96">
        <v>43880</v>
      </c>
      <c r="G32" s="96">
        <v>44543</v>
      </c>
      <c r="H32" s="83">
        <v>46283</v>
      </c>
      <c r="I32" s="83">
        <v>48172</v>
      </c>
      <c r="J32" s="83">
        <v>50038</v>
      </c>
      <c r="K32" s="83">
        <v>52145</v>
      </c>
      <c r="L32" s="83">
        <v>54422</v>
      </c>
      <c r="M32" s="83">
        <v>57053</v>
      </c>
      <c r="N32" s="83">
        <v>58983</v>
      </c>
      <c r="O32" s="84">
        <f t="shared" si="4"/>
        <v>48552</v>
      </c>
      <c r="P32" s="97"/>
    </row>
    <row r="33" spans="1:16" ht="13.5" customHeight="1" thickBot="1">
      <c r="A33" s="4"/>
      <c r="B33" s="86" t="s">
        <v>42</v>
      </c>
      <c r="C33" s="87">
        <f t="shared" ref="C33:O33" si="5">SUM(C28:C32)</f>
        <v>1352686</v>
      </c>
      <c r="D33" s="87">
        <f t="shared" si="5"/>
        <v>1355716</v>
      </c>
      <c r="E33" s="87">
        <f t="shared" si="5"/>
        <v>1358317</v>
      </c>
      <c r="F33" s="87">
        <f t="shared" si="5"/>
        <v>1362377</v>
      </c>
      <c r="G33" s="87">
        <f t="shared" si="5"/>
        <v>1368706</v>
      </c>
      <c r="H33" s="88">
        <f t="shared" si="5"/>
        <v>1368019</v>
      </c>
      <c r="I33" s="88">
        <f t="shared" si="5"/>
        <v>1372751</v>
      </c>
      <c r="J33" s="88">
        <f t="shared" si="5"/>
        <v>1376728</v>
      </c>
      <c r="K33" s="88">
        <f>SUM(K28:K32)</f>
        <v>1382506</v>
      </c>
      <c r="L33" s="88">
        <f>SUM(L28:L32)</f>
        <v>1385942</v>
      </c>
      <c r="M33" s="88">
        <f t="shared" si="5"/>
        <v>1389142</v>
      </c>
      <c r="N33" s="88">
        <f t="shared" si="5"/>
        <v>1391941</v>
      </c>
      <c r="O33" s="88">
        <f t="shared" si="5"/>
        <v>1372070</v>
      </c>
      <c r="P33" s="93"/>
    </row>
    <row r="34" spans="1:16" ht="13.5" customHeight="1" thickTop="1">
      <c r="A34" s="4"/>
      <c r="B34" s="64"/>
      <c r="C34" s="64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4"/>
    </row>
    <row r="35" spans="1:16" ht="13.5" customHeight="1">
      <c r="A35" s="4"/>
      <c r="B35" s="100" t="s">
        <v>26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1" t="s">
        <v>15</v>
      </c>
    </row>
    <row r="36" spans="1:16" ht="18" customHeight="1">
      <c r="A36" s="4"/>
      <c r="B36" s="472" t="s">
        <v>377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1" t="s">
        <v>15</v>
      </c>
    </row>
    <row r="37" spans="1:16" ht="13.5" customHeight="1" thickBot="1">
      <c r="A37" s="4"/>
      <c r="B37" s="64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64"/>
      <c r="P37" s="65"/>
    </row>
    <row r="38" spans="1:16" ht="13.5" customHeight="1" thickTop="1">
      <c r="A38" s="4"/>
      <c r="B38" s="94" t="s">
        <v>68</v>
      </c>
      <c r="C38" s="66" t="s">
        <v>0</v>
      </c>
      <c r="D38" s="66" t="s">
        <v>1</v>
      </c>
      <c r="E38" s="66" t="s">
        <v>2</v>
      </c>
      <c r="F38" s="66" t="s">
        <v>3</v>
      </c>
      <c r="G38" s="66" t="s">
        <v>4</v>
      </c>
      <c r="H38" s="67" t="s">
        <v>11</v>
      </c>
      <c r="I38" s="67" t="s">
        <v>5</v>
      </c>
      <c r="J38" s="67" t="s">
        <v>6</v>
      </c>
      <c r="K38" s="67" t="s">
        <v>7</v>
      </c>
      <c r="L38" s="67" t="s">
        <v>8</v>
      </c>
      <c r="M38" s="67" t="s">
        <v>12</v>
      </c>
      <c r="N38" s="67" t="s">
        <v>13</v>
      </c>
      <c r="O38" s="67" t="s">
        <v>14</v>
      </c>
      <c r="P38" s="78"/>
    </row>
    <row r="39" spans="1:16" ht="18" customHeight="1">
      <c r="A39" s="4"/>
      <c r="B39" s="79" t="s">
        <v>69</v>
      </c>
      <c r="C39" s="95">
        <f>+C28+C17</f>
        <v>2616735</v>
      </c>
      <c r="D39" s="95">
        <f t="shared" ref="D39:N43" si="6">+D28+D17</f>
        <v>2604791</v>
      </c>
      <c r="E39" s="95">
        <f t="shared" si="6"/>
        <v>2626214</v>
      </c>
      <c r="F39" s="95">
        <f t="shared" si="6"/>
        <v>2642598</v>
      </c>
      <c r="G39" s="95">
        <f t="shared" si="6"/>
        <v>2632876</v>
      </c>
      <c r="H39" s="33">
        <f t="shared" si="6"/>
        <v>2620487</v>
      </c>
      <c r="I39" s="33">
        <f t="shared" si="6"/>
        <v>2613330</v>
      </c>
      <c r="J39" s="33">
        <f t="shared" si="6"/>
        <v>2642906</v>
      </c>
      <c r="K39" s="33">
        <f t="shared" si="6"/>
        <v>2641260</v>
      </c>
      <c r="L39" s="33">
        <f t="shared" si="6"/>
        <v>2641701</v>
      </c>
      <c r="M39" s="33">
        <f t="shared" si="6"/>
        <v>2676276</v>
      </c>
      <c r="N39" s="33">
        <f t="shared" si="6"/>
        <v>2749505</v>
      </c>
      <c r="O39" s="84">
        <f>ROUND(AVERAGE(C39:N39),0)</f>
        <v>2642390</v>
      </c>
      <c r="P39" s="103"/>
    </row>
    <row r="40" spans="1:16" ht="13.5" customHeight="1">
      <c r="A40" s="4"/>
      <c r="B40" s="79" t="s">
        <v>70</v>
      </c>
      <c r="C40" s="98">
        <f>+C29+C18</f>
        <v>1022478</v>
      </c>
      <c r="D40" s="98">
        <f t="shared" si="6"/>
        <v>1025064</v>
      </c>
      <c r="E40" s="98">
        <f t="shared" si="6"/>
        <v>1028473</v>
      </c>
      <c r="F40" s="98">
        <f t="shared" si="6"/>
        <v>1039532</v>
      </c>
      <c r="G40" s="98">
        <f t="shared" si="6"/>
        <v>1040467</v>
      </c>
      <c r="H40" s="8">
        <f t="shared" si="6"/>
        <v>1042810</v>
      </c>
      <c r="I40" s="8">
        <f t="shared" si="6"/>
        <v>1049462</v>
      </c>
      <c r="J40" s="8">
        <f t="shared" si="6"/>
        <v>1054763</v>
      </c>
      <c r="K40" s="8">
        <f t="shared" si="6"/>
        <v>1065280</v>
      </c>
      <c r="L40" s="8">
        <f t="shared" si="6"/>
        <v>1071246</v>
      </c>
      <c r="M40" s="8">
        <f t="shared" si="6"/>
        <v>1087324</v>
      </c>
      <c r="N40" s="8">
        <f t="shared" si="6"/>
        <v>1102685</v>
      </c>
      <c r="O40" s="84">
        <f t="shared" ref="O40:O43" si="7">ROUND(AVERAGE(C40:N40),0)</f>
        <v>1052465</v>
      </c>
      <c r="P40" s="103"/>
    </row>
    <row r="41" spans="1:16" ht="13.5" customHeight="1">
      <c r="A41" s="4"/>
      <c r="B41" s="79" t="s">
        <v>71</v>
      </c>
      <c r="C41" s="98">
        <f>+C30+C19</f>
        <v>1001119</v>
      </c>
      <c r="D41" s="98">
        <f t="shared" si="6"/>
        <v>1008581</v>
      </c>
      <c r="E41" s="98">
        <f t="shared" si="6"/>
        <v>1007500</v>
      </c>
      <c r="F41" s="98">
        <f t="shared" si="6"/>
        <v>1012445</v>
      </c>
      <c r="G41" s="98">
        <f t="shared" si="6"/>
        <v>1019880</v>
      </c>
      <c r="H41" s="8">
        <f t="shared" si="6"/>
        <v>1018340</v>
      </c>
      <c r="I41" s="8">
        <f t="shared" si="6"/>
        <v>1026085</v>
      </c>
      <c r="J41" s="8">
        <f t="shared" si="6"/>
        <v>1037782</v>
      </c>
      <c r="K41" s="8">
        <f t="shared" si="6"/>
        <v>1022468</v>
      </c>
      <c r="L41" s="8">
        <f t="shared" si="6"/>
        <v>1026967</v>
      </c>
      <c r="M41" s="8">
        <f t="shared" si="6"/>
        <v>1035419</v>
      </c>
      <c r="N41" s="8">
        <f t="shared" si="6"/>
        <v>1038827</v>
      </c>
      <c r="O41" s="84">
        <f t="shared" si="7"/>
        <v>1021284</v>
      </c>
      <c r="P41" s="103"/>
    </row>
    <row r="42" spans="1:16" ht="13.5" customHeight="1">
      <c r="A42" s="4"/>
      <c r="B42" s="79" t="s">
        <v>72</v>
      </c>
      <c r="C42" s="98">
        <f>+C31+C20</f>
        <v>574788</v>
      </c>
      <c r="D42" s="98">
        <f t="shared" si="6"/>
        <v>571105</v>
      </c>
      <c r="E42" s="98">
        <f t="shared" si="6"/>
        <v>564585</v>
      </c>
      <c r="F42" s="98">
        <f t="shared" si="6"/>
        <v>569240</v>
      </c>
      <c r="G42" s="98">
        <f t="shared" si="6"/>
        <v>562954</v>
      </c>
      <c r="H42" s="8">
        <f t="shared" si="6"/>
        <v>549819</v>
      </c>
      <c r="I42" s="8">
        <f t="shared" si="6"/>
        <v>548049</v>
      </c>
      <c r="J42" s="8">
        <f t="shared" si="6"/>
        <v>547253</v>
      </c>
      <c r="K42" s="8">
        <f t="shared" si="6"/>
        <v>545964</v>
      </c>
      <c r="L42" s="8">
        <f t="shared" si="6"/>
        <v>537805</v>
      </c>
      <c r="M42" s="8">
        <f t="shared" si="6"/>
        <v>546872</v>
      </c>
      <c r="N42" s="8">
        <f t="shared" si="6"/>
        <v>541245</v>
      </c>
      <c r="O42" s="84">
        <f t="shared" si="7"/>
        <v>554973</v>
      </c>
      <c r="P42" s="103"/>
    </row>
    <row r="43" spans="1:16" ht="13.5" customHeight="1">
      <c r="A43" s="4"/>
      <c r="B43" s="79" t="s">
        <v>73</v>
      </c>
      <c r="C43" s="99">
        <f>+C32+C21</f>
        <v>197804</v>
      </c>
      <c r="D43" s="99">
        <f t="shared" si="6"/>
        <v>200407</v>
      </c>
      <c r="E43" s="99">
        <f t="shared" si="6"/>
        <v>200966</v>
      </c>
      <c r="F43" s="99">
        <f t="shared" si="6"/>
        <v>200977</v>
      </c>
      <c r="G43" s="99">
        <f t="shared" si="6"/>
        <v>199087</v>
      </c>
      <c r="H43" s="104">
        <f t="shared" si="6"/>
        <v>201556</v>
      </c>
      <c r="I43" s="104">
        <f t="shared" si="6"/>
        <v>204353</v>
      </c>
      <c r="J43" s="104">
        <f t="shared" si="6"/>
        <v>207410</v>
      </c>
      <c r="K43" s="104">
        <f t="shared" si="6"/>
        <v>207860</v>
      </c>
      <c r="L43" s="104">
        <f t="shared" si="6"/>
        <v>208253</v>
      </c>
      <c r="M43" s="104">
        <f t="shared" si="6"/>
        <v>211681</v>
      </c>
      <c r="N43" s="104">
        <f t="shared" si="6"/>
        <v>214144</v>
      </c>
      <c r="O43" s="84">
        <f t="shared" si="7"/>
        <v>204542</v>
      </c>
      <c r="P43" s="103"/>
    </row>
    <row r="44" spans="1:16" ht="13.5" customHeight="1" thickBot="1">
      <c r="A44" s="4"/>
      <c r="B44" s="86" t="s">
        <v>42</v>
      </c>
      <c r="C44" s="87">
        <f t="shared" ref="C44:O44" si="8">SUM(C39:C43)</f>
        <v>5412924</v>
      </c>
      <c r="D44" s="87">
        <f t="shared" si="8"/>
        <v>5409948</v>
      </c>
      <c r="E44" s="87">
        <f t="shared" si="8"/>
        <v>5427738</v>
      </c>
      <c r="F44" s="87">
        <f t="shared" si="8"/>
        <v>5464792</v>
      </c>
      <c r="G44" s="87">
        <f t="shared" si="8"/>
        <v>5455264</v>
      </c>
      <c r="H44" s="87">
        <f t="shared" si="8"/>
        <v>5433012</v>
      </c>
      <c r="I44" s="87">
        <f>SUM(I39:I43)</f>
        <v>5441279</v>
      </c>
      <c r="J44" s="87">
        <f>SUM(J39:J43)</f>
        <v>5490114</v>
      </c>
      <c r="K44" s="88">
        <f>SUM(K39:K43)</f>
        <v>5482832</v>
      </c>
      <c r="L44" s="88">
        <f>SUM(L39:L43)</f>
        <v>5485972</v>
      </c>
      <c r="M44" s="88">
        <f t="shared" si="8"/>
        <v>5557572</v>
      </c>
      <c r="N44" s="88">
        <f t="shared" si="8"/>
        <v>5646406</v>
      </c>
      <c r="O44" s="88">
        <f t="shared" si="8"/>
        <v>5475654</v>
      </c>
      <c r="P44" s="93"/>
    </row>
    <row r="45" spans="1:16" ht="13.5" customHeight="1" thickTop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65"/>
    </row>
    <row r="46" spans="1:16" ht="13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 t="s">
        <v>9</v>
      </c>
      <c r="P46" s="105"/>
    </row>
    <row r="47" spans="1:16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</sheetData>
  <phoneticPr fontId="0" type="noConversion"/>
  <hyperlinks>
    <hyperlink ref="O46" location="INDICE!C3" display="Volver al Indice"/>
    <hyperlink ref="B4" location="INDICE!C3" display="Volver al Indice"/>
  </hyperlinks>
  <printOptions horizontalCentered="1"/>
  <pageMargins left="0.19685039370078741" right="0.19685039370078741" top="0.59055118110236227" bottom="0.98425196850393704" header="0" footer="0"/>
  <pageSetup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64</vt:i4>
      </vt:variant>
    </vt:vector>
  </HeadingPairs>
  <TitlesOfParts>
    <vt:vector size="86" baseType="lpstr">
      <vt:lpstr>INDICE</vt:lpstr>
      <vt:lpstr>EMP-TRA-REM</vt:lpstr>
      <vt:lpstr>TRAB PROT Y EMP </vt:lpstr>
      <vt:lpstr>ACC Y DIAS PERD</vt:lpstr>
      <vt:lpstr>SUBSIDIOS</vt:lpstr>
      <vt:lpstr>N°PENS AT</vt:lpstr>
      <vt:lpstr>MONTO PENS-AT</vt:lpstr>
      <vt:lpstr>INDEMNIZ</vt:lpstr>
      <vt:lpstr>EMP-TRA-PEN-CCAF</vt:lpstr>
      <vt:lpstr>TASAS-INTERES</vt:lpstr>
      <vt:lpstr>CRE-SOC e HIP</vt:lpstr>
      <vt:lpstr>COT-SIL-CCAF</vt:lpstr>
      <vt:lpstr>SIL-CUR-CCAF</vt:lpstr>
      <vt:lpstr>INI-MAT</vt:lpstr>
      <vt:lpstr>DIAS-MAT</vt:lpstr>
      <vt:lpstr>GASTO-MAT</vt:lpstr>
      <vt:lpstr>NºAFAM</vt:lpstr>
      <vt:lpstr>GASTO-AFAM</vt:lpstr>
      <vt:lpstr>SUF</vt:lpstr>
      <vt:lpstr>SUF DISC</vt:lpstr>
      <vt:lpstr>CESANTIA</vt:lpstr>
      <vt:lpstr>Hoja1</vt:lpstr>
      <vt:lpstr>AÑO_2008</vt:lpstr>
      <vt:lpstr>'ACC Y DIAS PERD'!Área_de_impresión</vt:lpstr>
      <vt:lpstr>CESANTIA!Área_de_impresión</vt:lpstr>
      <vt:lpstr>'COT-SIL-CCAF'!Área_de_impresión</vt:lpstr>
      <vt:lpstr>'CRE-SOC e HIP'!Área_de_impresión</vt:lpstr>
      <vt:lpstr>'DIAS-MAT'!Área_de_impresión</vt:lpstr>
      <vt:lpstr>'EMP-TRA-PEN-CCAF'!Área_de_impresión</vt:lpstr>
      <vt:lpstr>'EMP-TRA-REM'!Área_de_impresión</vt:lpstr>
      <vt:lpstr>'GASTO-AFAM'!Área_de_impresión</vt:lpstr>
      <vt:lpstr>'GASTO-MAT'!Área_de_impresión</vt:lpstr>
      <vt:lpstr>INDEMNIZ!Área_de_impresión</vt:lpstr>
      <vt:lpstr>INDICE!Área_de_impresión</vt:lpstr>
      <vt:lpstr>'INI-MAT'!Área_de_impresión</vt:lpstr>
      <vt:lpstr>'MONTO PENS-AT'!Área_de_impresión</vt:lpstr>
      <vt:lpstr>'N°PENS AT'!Área_de_impresión</vt:lpstr>
      <vt:lpstr>NºAFAM!Área_de_impresión</vt:lpstr>
      <vt:lpstr>'SIL-CUR-CCAF'!Área_de_impresión</vt:lpstr>
      <vt:lpstr>SUBSIDIOS!Área_de_impresión</vt:lpstr>
      <vt:lpstr>SUF!Área_de_impresión</vt:lpstr>
      <vt:lpstr>'SUF DISC'!Área_de_impresión</vt:lpstr>
      <vt:lpstr>'TASAS-INTERES'!Área_de_impresión</vt:lpstr>
      <vt:lpstr>'TRAB PROT Y EMP '!Área_de_impresión</vt:lpstr>
      <vt:lpstr>Enero</vt:lpstr>
      <vt:lpstr>GASTO_EN_ASIGNACIONES_FAMILIARES__PAGADAS__AÑO_2005</vt:lpstr>
      <vt:lpstr>GASTO_EN_SUBSIDIOS_MATERNALES_PAGADOS_POR_EL_F.U.P.F._AÑO_2005</vt:lpstr>
      <vt:lpstr>MONTO_DE_INDEMNIZACIONES_POR_ACCIDENTES_DEL_TRABAJO</vt:lpstr>
      <vt:lpstr>MONTO_DE_LOS_CREDITOS_SOCIALES_OTORGADOS_POR_EL_SISTEMA_C.C.A.F.</vt:lpstr>
      <vt:lpstr>MONTO_EMITIDO_EN_SUBSIDIOS_POR_DISCAPACIDAD_MENTAL__SEGÚN_REGIONES</vt:lpstr>
      <vt:lpstr>MONTO_PAGADO_EN_SUBSIDIOS_DE_CESANTIA_PAGADOS_POR_EL_F.U.P.F.</vt:lpstr>
      <vt:lpstr>MONTO_PAGADO_EN_SUBSIDIOS_DE_ORIGEN_COMUN__POR_LAS_C.C.A.F.</vt:lpstr>
      <vt:lpstr>MONTO_TOTAL_DE_SUBSIDIOS_PAGADOS_POR_ACCIDENTES_DEL_TRABAJO</vt:lpstr>
      <vt:lpstr>MONTOS_EN_CREDITOS_HIPOTECARIOS_OTORGADOS_POR_EL_SISTEMA_C.C.A.F.</vt:lpstr>
      <vt:lpstr>MONTOS_TOTALES_DE__PENSIONES_VIGENTES_DE_LA_LEY_N_16.744_SEGÚN_TIPO_DE_PENSION</vt:lpstr>
      <vt:lpstr>MONTOS_TOTALES_DE_PENSIONES_DE_LA_LEY_N_16.744</vt:lpstr>
      <vt:lpstr>N__DE_SUBSIDIOS_INICIADOS_SISTEMA_DE_SUBSIDIOS_MATERNALES_AÑO_2005</vt:lpstr>
      <vt:lpstr>NUMERO__DE_ASIGNACIONES_FAMILIARES__PAGADAS_SEGÚN_INSTITUCIONES</vt:lpstr>
      <vt:lpstr>NUMERO__DE_EMPRESAS_ADHERENTES</vt:lpstr>
      <vt:lpstr>NUMERO__DE_TRABAJADORES_PROTEGIDOS</vt:lpstr>
      <vt:lpstr>NUMERO_DE_ACCIDENTES__SEGÚN_TIPO_DE_ACCIDENTE_Y_MUTUAL</vt:lpstr>
      <vt:lpstr>NUMERO_DE_CAUSANTES_DE_SUBSIDIO_FAMILIAR__SEGÚN_REGIONES</vt:lpstr>
      <vt:lpstr>NUMERO_DE_CREDITOS_HIPOTECARIOS_OTORGADOS_POR_EL_SISTEMA_CCAF</vt:lpstr>
      <vt:lpstr>NUMERO_DE_CREDITOS_SOCIALES_OTORGADOS_POR_EL_SISTEMA_C.C.A.F.</vt:lpstr>
      <vt:lpstr>NÚMERO_DE_DÍAS_DE_SUBSIDIOS_PAGADOS_POR_ACCIDENTES_DEL_TRABAJO</vt:lpstr>
      <vt:lpstr>NUMERO_DE_DIAS_PAGADOS_EN_SUBSIDIOS_DE_ORIGEN_COMUN__POR_LAS_C.C.A.F.</vt:lpstr>
      <vt:lpstr>NUMERO_DE_DIAS_PAGADOS_POR_EL_SISTEMA_MATERNAL_AÑO_2005</vt:lpstr>
      <vt:lpstr>NUMERO_DE_DIAS_PERDIDOS__POR_ACCIDENTES_DEL_TRABAJO_Y_DE_TRAYECTO__SEGÚN_TIPO_DE_ACCIDENTE_Y_MUTUAL</vt:lpstr>
      <vt:lpstr>NUMERO_DE_EMPRESAS_AFILIADAS_A__C.C.A.F.</vt:lpstr>
      <vt:lpstr>NÚMERO_DE_ENTIDADES_EMPLEADORAS_COTIZANTES</vt:lpstr>
      <vt:lpstr>NÚMERO_DE_INDEMNIZACIONES_POR_ACCIDENTES_DEL_TRABAJO</vt:lpstr>
      <vt:lpstr>NUMERO_DE_PENSIONADOS_AFILIADOS_A_C.C.A.F.</vt:lpstr>
      <vt:lpstr>NUMERO_DE_PENSIONES_VIGENTES_DE_LA_LEY_N_16.744_SEGÚN_TIPO_DE_PENSION</vt:lpstr>
      <vt:lpstr>NUMERO_DE_SUBSIDIOS_DE_CESANTIA_PAGADOS_POR_F.U.P.F.</vt:lpstr>
      <vt:lpstr>NUMERO_DE_SUBSIDIOS_FAMILIARES__SEGÚN_TIPO_DE_SUBSIDIO_Y_REGIONES</vt:lpstr>
      <vt:lpstr>NUMERO_DE_SUBSIDIOS_INICIADOS_DE_ORIGEN_COMUN_PAGADOS_POR_LAS_C.C.A.F.</vt:lpstr>
      <vt:lpstr>NÚMERO_DE_SUBSIDIOS_INICIADOS_POR_ACCIDENTES_DEL_TRABAJO</vt:lpstr>
      <vt:lpstr>NUMERO_DE_SUBSIDIOS_POR_DISCAPACIDAD_MENTAL__SEGÚN_REGIONES</vt:lpstr>
      <vt:lpstr>NUMERO_DE_TRABAJADORES_AFILIADOS__A__C.C.A.F.</vt:lpstr>
      <vt:lpstr>NUMERO_DE_TRABAJADORES_COTIZANTES_AL_REGIMEN_SIL__POR_C.C.A.F.</vt:lpstr>
      <vt:lpstr>NÚMERO_DE_TRABAJADORES_POR_LOS_QUE_SE_COTIZÓ</vt:lpstr>
      <vt:lpstr>NUMERO_TOTAL_DE_AFILIADOS_A_C.C.A.F.</vt:lpstr>
      <vt:lpstr>REMUNERACIÓN_IMPONIBLE_DE_LOS_TRABAJADORES_POR_LOS_QUE_SE_COTIZÓ_A</vt:lpstr>
      <vt:lpstr>SUBSIDIOS_FAMILIARES_EMITIDOS___BENEFICIARIOS__MONTO_Y_CAUSANTES_POR_TIPO</vt:lpstr>
      <vt:lpstr>TASAS_DE_INTERES_MENSUAL_PARA_OPERACIONES_NO_REAJUSTABLES_EN_MONEDA_NACIONAL</vt:lpstr>
      <vt:lpstr>Volver_al_Indice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ARojas</dc:creator>
  <cp:lastModifiedBy>HFernandez</cp:lastModifiedBy>
  <cp:lastPrinted>2012-06-06T20:29:42Z</cp:lastPrinted>
  <dcterms:created xsi:type="dcterms:W3CDTF">2006-03-09T14:40:00Z</dcterms:created>
  <dcterms:modified xsi:type="dcterms:W3CDTF">2012-12-11T20:04:20Z</dcterms:modified>
</cp:coreProperties>
</file>